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0"/>
  <workbookPr codeName="ThisWorkbook" defaultThemeVersion="124226"/>
  <mc:AlternateContent xmlns:mc="http://schemas.openxmlformats.org/markup-compatibility/2006">
    <mc:Choice Requires="x15">
      <x15ac:absPath xmlns:x15ac="http://schemas.microsoft.com/office/spreadsheetml/2010/11/ac" url="/Users/sessousenaeva/Desktop/DEC Vidéo/Mémoire DEC/Outils et annexes/"/>
    </mc:Choice>
  </mc:AlternateContent>
  <xr:revisionPtr revIDLastSave="0" documentId="13_ncr:1_{C405E65E-3C65-DA47-AD65-A6FBA7CF1920}" xr6:coauthVersionLast="47" xr6:coauthVersionMax="47" xr10:uidLastSave="{00000000-0000-0000-0000-000000000000}"/>
  <bookViews>
    <workbookView xWindow="11900" yWindow="500" windowWidth="16900" windowHeight="16580" tabRatio="860" firstSheet="4" activeTab="4" xr2:uid="{00000000-000D-0000-FFFF-FFFF00000000}"/>
  </bookViews>
  <sheets>
    <sheet name="Instructions" sheetId="14" r:id="rId1"/>
    <sheet name="Contrôle des accès" sheetId="7" r:id="rId2"/>
    <sheet name="Développement applicatif" sheetId="13" r:id="rId3"/>
    <sheet name="Maintenance" sheetId="20" r:id="rId4"/>
    <sheet name="Sécurité physique" sheetId="9" r:id="rId5"/>
    <sheet name="Sauvegarde et restauration" sheetId="22" r:id="rId6"/>
    <sheet name="Contrôle de l'exploitation" sheetId="23" r:id="rId7"/>
    <sheet name="Formule" sheetId="24" state="hidden" r:id="rId8"/>
    <sheet name="Synthèse" sheetId="21" r:id="rId9"/>
  </sheets>
  <definedNames>
    <definedName name="_xlnm._FilterDatabase" localSheetId="6" hidden="1">'Contrôle de l''exploitation'!$A$14:$E$18</definedName>
    <definedName name="_xlnm._FilterDatabase" localSheetId="1" hidden="1">'Contrôle des accès'!$A$14:$E$30</definedName>
    <definedName name="_xlnm._FilterDatabase" localSheetId="2" hidden="1">'Développement applicatif'!$A$15:$E$20</definedName>
    <definedName name="_xlnm._FilterDatabase" localSheetId="3" hidden="1">Maintenance!$A$14:$E$18</definedName>
    <definedName name="_xlnm._FilterDatabase" localSheetId="5" hidden="1">'Sauvegarde et restauration'!$A$14:$E$27</definedName>
    <definedName name="_xlnm._FilterDatabase" localSheetId="4" hidden="1">'Sécurité physique'!$A$14:$E$20</definedName>
    <definedName name="_xlnm._FilterDatabase" localSheetId="8" hidden="1">Synthèse!$A$13:$E$19</definedName>
    <definedName name="AS2DocOpenMode" hidden="1">"AS2DocumentEdit"</definedName>
    <definedName name="DA_3548629340300000107" hidden="1">'Développement applicatif'!$E$18</definedName>
    <definedName name="DA_3548629340300000111" hidden="1">'Développement applicatif'!$E$16</definedName>
    <definedName name="DA_3548629340300000114" localSheetId="6" hidden="1">'Contrôle de l''exploitation'!$B$15</definedName>
    <definedName name="DA_3548629340300000114" localSheetId="3" hidden="1">Maintenance!$B$15</definedName>
    <definedName name="DA_3548629340300000114" localSheetId="5" hidden="1">'Sauvegarde et restauration'!$B$15</definedName>
    <definedName name="DA_3548629340300000114" localSheetId="8" hidden="1">Synthèse!$B$14</definedName>
    <definedName name="DA_3548629340300000114" hidden="1">'Sécurité physique'!$B$15</definedName>
    <definedName name="DA_3548629340300000122" localSheetId="6" hidden="1">'Contrôle de l''exploitation'!$B$18</definedName>
    <definedName name="DA_3548629340300000122" localSheetId="3" hidden="1">Maintenance!$B$18</definedName>
    <definedName name="DA_3548629340300000122" localSheetId="5" hidden="1">'Sauvegarde et restauration'!$B$25</definedName>
    <definedName name="DA_3548629340300000122" localSheetId="8" hidden="1">Synthèse!$B$19</definedName>
    <definedName name="DA_3548629340300000122" hidden="1">'Sécurité physique'!$B$18</definedName>
    <definedName name="DA_3548629340300000137" localSheetId="6" hidden="1">'Contrôle de l''exploitation'!#REF!</definedName>
    <definedName name="DA_3548629340300000137" localSheetId="3" hidden="1">Maintenance!#REF!</definedName>
    <definedName name="DA_3548629340300000137" localSheetId="5" hidden="1">'Sauvegarde et restauration'!#REF!</definedName>
    <definedName name="DA_3548629340300000137" localSheetId="8" hidden="1">Synthèse!#REF!</definedName>
    <definedName name="DA_3548629340300000137" hidden="1">'Sécurité physique'!#REF!</definedName>
    <definedName name="DA_3548629340300000160" localSheetId="6" hidden="1">'Contrôle de l''exploitation'!#REF!</definedName>
    <definedName name="DA_3548629340300000160" localSheetId="3" hidden="1">Maintenance!#REF!</definedName>
    <definedName name="DA_3548629340300000160" localSheetId="5" hidden="1">'Sauvegarde et restauration'!#REF!</definedName>
    <definedName name="DA_3548629340300000160" localSheetId="8" hidden="1">Synthèse!#REF!</definedName>
    <definedName name="DA_3548629340300000160" hidden="1">'Sécurité physique'!#REF!</definedName>
    <definedName name="DA_3548629340300000200" hidden="1">'Contrôle des accès'!#REF!</definedName>
    <definedName name="DA_3581280676100000062" localSheetId="6" hidden="1">'Contrôle de l''exploitation'!$E$17</definedName>
    <definedName name="DA_3581280676100000062" localSheetId="3" hidden="1">Maintenance!$E$17</definedName>
    <definedName name="DA_3581280676100000062" localSheetId="5" hidden="1">'Sauvegarde et restauration'!$E$24</definedName>
    <definedName name="DA_3581280676100000062" localSheetId="8" hidden="1">Synthèse!$E$18</definedName>
    <definedName name="DA_3581280676100000062" hidden="1">'Sécurité physique'!$E$17</definedName>
    <definedName name="DA_3767969325300000241" localSheetId="6" hidden="1">'Contrôle de l''exploitation'!$B$16</definedName>
    <definedName name="DA_3767969325300000241" localSheetId="3" hidden="1">Maintenance!$B$16</definedName>
    <definedName name="DA_3767969325300000241" localSheetId="5" hidden="1">'Sauvegarde et restauration'!$B$16</definedName>
    <definedName name="DA_3767969325300000241" localSheetId="8" hidden="1">Synthèse!$B$15</definedName>
    <definedName name="DA_3767969325300000241" hidden="1">'Sécurité physique'!$B$16</definedName>
    <definedName name="DA_3767969325300000244" localSheetId="6" hidden="1">'Contrôle de l''exploitation'!#REF!</definedName>
    <definedName name="DA_3767969325300000244" localSheetId="3" hidden="1">Maintenance!#REF!</definedName>
    <definedName name="DA_3767969325300000244" localSheetId="5" hidden="1">'Sauvegarde et restauration'!#REF!</definedName>
    <definedName name="DA_3767969325300000244" localSheetId="8" hidden="1">Synthèse!#REF!</definedName>
    <definedName name="DA_3767969325300000244" hidden="1">'Sécurité physique'!#REF!</definedName>
    <definedName name="DA_3767969325300000247" localSheetId="6" hidden="1">'Contrôle de l''exploitation'!#REF!</definedName>
    <definedName name="DA_3767969325300000247" localSheetId="3" hidden="1">Maintenance!#REF!</definedName>
    <definedName name="DA_3767969325300000247" localSheetId="5" hidden="1">'Sauvegarde et restauration'!#REF!</definedName>
    <definedName name="DA_3767969325300000247" localSheetId="8" hidden="1">Synthèse!#REF!</definedName>
    <definedName name="DA_3767969325300000247" hidden="1">'Sécurité physique'!#REF!</definedName>
    <definedName name="DA_3888786059600000165" hidden="1">'Contrôle des accès'!$B$15</definedName>
    <definedName name="DA_3888786059600000167" hidden="1">'Contrôle des accès'!$B$16</definedName>
    <definedName name="DA_3888786059600000181" hidden="1">'Contrôle des accès'!$B$30</definedName>
    <definedName name="DA_3888786059600000185" hidden="1">'Contrôle des accès'!#REF!</definedName>
    <definedName name="DA_3888786059600000191" hidden="1">'Contrôle des accès'!#REF!</definedName>
    <definedName name="DA_3888786059600000218" hidden="1">'Contrôle des accès'!#REF!</definedName>
    <definedName name="DA_3888786059600000228" hidden="1">'Développement applicatif'!$E$19</definedName>
    <definedName name="DA_3888786059600000237" localSheetId="6" hidden="1">'Contrôle de l''exploitation'!#REF!</definedName>
    <definedName name="DA_3888786059600000237" localSheetId="3" hidden="1">Maintenance!#REF!</definedName>
    <definedName name="DA_3888786059600000237" localSheetId="5" hidden="1">'Sauvegarde et restauration'!#REF!</definedName>
    <definedName name="DA_3888786059600000237" localSheetId="8" hidden="1">Synthèse!#REF!</definedName>
    <definedName name="DA_3888786059600000237" hidden="1">'Sécurité physique'!#REF!</definedName>
    <definedName name="DA_3888786059600000249" localSheetId="6" hidden="1">'Contrôle de l''exploitation'!#REF!</definedName>
    <definedName name="DA_3888786059600000249" localSheetId="3" hidden="1">Maintenance!#REF!</definedName>
    <definedName name="DA_3888786059600000249" localSheetId="5" hidden="1">'Sauvegarde et restauration'!#REF!</definedName>
    <definedName name="DA_3888786059600000249" localSheetId="8" hidden="1">Synthèse!#REF!</definedName>
    <definedName name="DA_3888786059600000249" hidden="1">'Sécurité physique'!#REF!</definedName>
    <definedName name="DA_3907848732500000516" hidden="1">'Contrôle des accès'!$B$21</definedName>
    <definedName name="DA_3907848732500000563" hidden="1">'Contrôle des accès'!$B$20</definedName>
    <definedName name="DA_4198532375600000208" hidden="1">'Contrôle des accès'!$B$22</definedName>
    <definedName name="DA_4198532375600000213" hidden="1">'Contrôle des accès'!$B$28</definedName>
    <definedName name="DA_4198532375600000700" hidden="1">'Contrôle des accès'!#REF!</definedName>
    <definedName name="DA_4198532375600000706" hidden="1">'Contrôle des accès'!#REF!</definedName>
    <definedName name="DA_4198532375600000710" hidden="1">'Contrôle des accès'!#REF!</definedName>
    <definedName name="DA_4198532375600000714" hidden="1">'Contrôle des accès'!#REF!</definedName>
    <definedName name="DA_4198532375600000718" hidden="1">'Contrôle des accès'!#REF!</definedName>
    <definedName name="DA_4198532375600000722" localSheetId="6" hidden="1">'Contrôle de l''exploitation'!#REF!</definedName>
    <definedName name="DA_4198532375600000722" localSheetId="3" hidden="1">Maintenance!#REF!</definedName>
    <definedName name="DA_4198532375600000722" localSheetId="5" hidden="1">'Sauvegarde et restauration'!#REF!</definedName>
    <definedName name="DA_4198532375600000722" localSheetId="8" hidden="1">Synthèse!#REF!</definedName>
    <definedName name="DA_4198532375600000722" hidden="1">'Sécurité physique'!#REF!</definedName>
    <definedName name="DA_4198532375600000726" localSheetId="6" hidden="1">'Contrôle de l''exploitation'!#REF!</definedName>
    <definedName name="DA_4198532375600000726" localSheetId="3" hidden="1">Maintenance!#REF!</definedName>
    <definedName name="DA_4198532375600000726" localSheetId="5" hidden="1">'Sauvegarde et restauration'!#REF!</definedName>
    <definedName name="DA_4198532375600000726" localSheetId="8" hidden="1">Synthèse!#REF!</definedName>
    <definedName name="DA_4198532375600000726" hidden="1">'Sécurité physique'!#REF!</definedName>
    <definedName name="DA_4221531340300000182"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7" i="23" l="1"/>
  <c r="E16" i="23"/>
  <c r="E18" i="23"/>
  <c r="E15" i="23"/>
  <c r="E27" i="22"/>
  <c r="E26" i="22"/>
  <c r="E25" i="22"/>
  <c r="E24" i="22"/>
  <c r="E23" i="22"/>
  <c r="E22" i="22"/>
  <c r="E21" i="22"/>
  <c r="E20" i="22"/>
  <c r="E19" i="22"/>
  <c r="E18" i="22"/>
  <c r="E17" i="22"/>
  <c r="E16" i="22"/>
  <c r="E15" i="22"/>
  <c r="E20" i="9"/>
  <c r="E19" i="9"/>
  <c r="E18" i="9"/>
  <c r="E17" i="9"/>
  <c r="E16" i="9"/>
  <c r="E15" i="9"/>
  <c r="E18" i="20"/>
  <c r="E17" i="20"/>
  <c r="E16" i="20"/>
  <c r="E15" i="20"/>
  <c r="E20" i="13"/>
  <c r="E19" i="13"/>
  <c r="E18" i="13"/>
  <c r="E17" i="13"/>
  <c r="E16" i="13"/>
  <c r="E30" i="7"/>
  <c r="E29" i="7"/>
  <c r="E28" i="7"/>
  <c r="E27" i="7"/>
  <c r="E26" i="7"/>
  <c r="E25" i="7"/>
  <c r="E24" i="7"/>
  <c r="E23" i="7"/>
  <c r="E22" i="7"/>
  <c r="E21" i="7"/>
  <c r="E20" i="7"/>
  <c r="E19" i="7"/>
  <c r="E18" i="7"/>
  <c r="E17" i="7"/>
  <c r="E16" i="7"/>
  <c r="E15" i="7"/>
  <c r="W20" i="24"/>
  <c r="W11" i="24" a="1"/>
  <c r="W11" i="24" s="1"/>
  <c r="S20" i="24"/>
  <c r="S11" i="24" a="1"/>
  <c r="S11" i="24" s="1"/>
  <c r="O20" i="24"/>
  <c r="O11" i="24" a="1"/>
  <c r="O11" i="24" s="1"/>
  <c r="C21" i="24"/>
  <c r="K20" i="24"/>
  <c r="G19" i="20"/>
  <c r="K11" i="24" a="1"/>
  <c r="K11" i="24" s="1"/>
  <c r="G20" i="24"/>
  <c r="G11" i="24" a="1"/>
  <c r="G11" i="24" s="1"/>
  <c r="C11" i="24" a="1"/>
  <c r="C11" i="24" s="1"/>
  <c r="G19" i="23"/>
  <c r="G28" i="22"/>
  <c r="G20" i="21"/>
  <c r="AA10" i="24" l="1"/>
  <c r="AA32" i="24" s="1"/>
  <c r="W25" i="24"/>
  <c r="W27" i="24" s="1"/>
  <c r="W33" i="24"/>
  <c r="S25" i="24"/>
  <c r="S27" i="24" s="1"/>
  <c r="S33" i="24"/>
  <c r="O33" i="24"/>
  <c r="O25" i="24"/>
  <c r="O27" i="24" s="1"/>
  <c r="K25" i="24"/>
  <c r="K27" i="24" s="1"/>
  <c r="K33" i="24"/>
  <c r="G33" i="24"/>
  <c r="G25" i="24"/>
  <c r="G27" i="24" s="1"/>
  <c r="C34" i="24"/>
  <c r="C26" i="24"/>
  <c r="C28" i="24" s="1"/>
  <c r="G21" i="9"/>
  <c r="G31" i="7"/>
  <c r="G21" i="13"/>
  <c r="AA24" i="24" l="1"/>
  <c r="AA26"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<sst xmlns="http://schemas.openxmlformats.org/spreadsheetml/2006/main" count="410" uniqueCount="111">
  <si>
    <t>XREF</t>
  </si>
  <si>
    <t>Xref</t>
  </si>
  <si>
    <t>Oui</t>
  </si>
  <si>
    <t>Non</t>
  </si>
  <si>
    <t>Pourcentage atteint (entre 0 et 100) :</t>
  </si>
  <si>
    <t>Zone rouge :</t>
  </si>
  <si>
    <t>Zone jaune (&gt; ou = à la zone rouge)</t>
  </si>
  <si>
    <t>Variables de la zone d'indicateurs</t>
  </si>
  <si>
    <t>Départ :</t>
  </si>
  <si>
    <t>Zone rouge</t>
  </si>
  <si>
    <t>Zone jaune</t>
  </si>
  <si>
    <t>Zone verte</t>
  </si>
  <si>
    <t>Blanc :</t>
  </si>
  <si>
    <t>Aiguille</t>
  </si>
  <si>
    <t>Valeurs</t>
  </si>
  <si>
    <t>Score</t>
  </si>
  <si>
    <t>Aiguille (largeur de l'aiguille)</t>
  </si>
  <si>
    <t>Reste</t>
  </si>
  <si>
    <t>Blanc</t>
  </si>
  <si>
    <t>Valeurs affichées</t>
  </si>
  <si>
    <r>
      <rPr>
        <b/>
        <sz val="11"/>
        <rFont val="Arial"/>
        <family val="2"/>
      </rPr>
      <t>Conclusion :</t>
    </r>
    <r>
      <rPr>
        <sz val="11"/>
        <rFont val="Arial"/>
        <family val="2"/>
      </rPr>
      <t xml:space="preserve"> </t>
    </r>
  </si>
  <si>
    <t>Oui/Non</t>
  </si>
  <si>
    <t>N/A</t>
  </si>
  <si>
    <t>Pondération</t>
  </si>
  <si>
    <t>INSTRUCTIONS:</t>
  </si>
  <si>
    <t xml:space="preserve">Le questionnaire fonctionne sur la base d'une pondération des actions qui peut être adaptée en fonction de notre jugement professionnel : </t>
  </si>
  <si>
    <t xml:space="preserve">Ce template est adapaté aux entités de taille moyenne à significative. </t>
  </si>
  <si>
    <t>Questions</t>
  </si>
  <si>
    <t>Risques associés</t>
  </si>
  <si>
    <t>Interlocuteur cible</t>
  </si>
  <si>
    <t>Maturité du SI</t>
  </si>
  <si>
    <t>DSI et/ou DAF</t>
  </si>
  <si>
    <t xml:space="preserve">Veiller à ce que le total des colonnes G soit systématiquement égal à 100. 
Les réponses attendues sont oui en cas de réponses non ou N/A, un risque est identifié
</t>
  </si>
  <si>
    <t>DSI</t>
  </si>
  <si>
    <t>DG</t>
  </si>
  <si>
    <t>Maturité de la gouvernance SI</t>
  </si>
  <si>
    <t>Colonne G</t>
  </si>
  <si>
    <t>Services</t>
  </si>
  <si>
    <t>DOSSIER :</t>
  </si>
  <si>
    <t>Réf :</t>
  </si>
  <si>
    <t xml:space="preserve">Exercice clos le : </t>
  </si>
  <si>
    <t>Fait par :</t>
  </si>
  <si>
    <t>Compagnie d'assurance</t>
  </si>
  <si>
    <t>Extrait NEP 315 :
"La prise de connaissance de l'entité permet au commissaire aux comptes de constituer un cadre de référence dans lequel il planifie son audit et exerce son jugement professionnel pour évaluer le risque d'anomalies significatives dans les comptes et répondre à ce risque tout au long de son audit."
Pour ce faire, au vue de la place du système d'information dans le processus d'obtention des données comptables, le commissaire aux comptes prend connaissance des éléments de gouvernance SI en s'assurance de sa cohérence avec le COBIT pour s'assurer de l'intégrité des données collectées pour l'audit. 
Ce questionnaire vise donc à faciliter la compréhension : 
- du contrôle des accès afin de s'assurer de l'accès aux données aux personnes autorisées dans le but d'éviter des manipulations frauduleuses ou erronnées des données
- du processus de développement applicatif afin de s'assurer que les applications sont un environnements sécuritaire pour les données en garantissant leurs intégrités
- de la maintenance de ces applications et de tout le SI afin de s'assurer qu'aucun dysfonctionnement ne peut impacter les données car corrigé à temps
- de la sécurité physique du data center (infrastructure hébergeant le SI) afin de vérifier que les données sont stockées et hébergées par un infrastructure robuste et protégé de toute intrusion
- des systèmes de sauvegarde des données afin de s'assurer que ces dernières ne subiront pas de perte en cas de catastrophe
- du contrôle lié à l'exploitation afin de s'assurer de l'existence d'un suivi permanent du SI pour une fiabilité des données produites</t>
  </si>
  <si>
    <r>
      <t xml:space="preserve">
</t>
    </r>
    <r>
      <rPr>
        <b/>
        <sz val="11"/>
        <rFont val="Arial"/>
        <family val="2"/>
      </rPr>
      <t>Objectifs :</t>
    </r>
    <r>
      <rPr>
        <sz val="11"/>
        <rFont val="Arial"/>
        <family val="2"/>
      </rPr>
      <t xml:space="preserve"> Comprendre la politique de contrôle des accès mise en place afin de s'assurer de l'accès aux données aux personnes autorisées dans le but d'éviter des manipulations frauduleuses ou erronnées des données
La liste (non-exhaustive) de contrôles mentionnés ci-dessous constitue une aide à la compréhension de la politique des accès en place.  </t>
    </r>
  </si>
  <si>
    <t>L’organisation auditée a-t-elle documenté sa politique de contrôle d’accès et tient-elle à jour une matrice des autorisations ?</t>
  </si>
  <si>
    <t>Concernant la gestion des droits d’accès le DSI sur le contrôle du DG:
- décide de l’attribution / retrait des droits d’accès ?
- saisit la création / suppression des droits d’accès ?</t>
  </si>
  <si>
    <t>Une procédure formelle d’attribution / retrait des droits d’accès par utilisateur est-elle définie, avec circulation d’informations entre les services concernés ?</t>
  </si>
  <si>
    <t>L’attribution des droits d’accès se fait-elle selon la règle «Aucun accès sauf autorisations explicites»?</t>
  </si>
  <si>
    <t>Les utilisateurs ont-ils l’interdiction de divulguer, communiquer, partager leur mot de passe ?</t>
  </si>
  <si>
    <t>Les mots de passe ont-ils une obligation de complexité (longueur minimum, 3 types de caractères différents...) ?</t>
  </si>
  <si>
    <t>DSI et/ou DG</t>
  </si>
  <si>
    <t>DG, DSI, chefs de services</t>
  </si>
  <si>
    <t>Les postes de travail se verrouillent-ils automatiquement après quelques minutes d’inutilisation?</t>
  </si>
  <si>
    <t>Le réseau wifi n'est pas connecté au réseau de production ?</t>
  </si>
  <si>
    <t>Les ressources de l’entreprise, accessibles en ligne par le public, font-elles l’objet de mesures de sécurité spécifiques, régulière- ment auditées ?</t>
  </si>
  <si>
    <t>Existe-t-il une politique de chiffrement des données sensibles (mots de passe, supports nomades...) ?</t>
  </si>
  <si>
    <t>Les fonctions de développement informatique, de tests et d’exploitation sont-elles séparées, avec du personnel différent ?</t>
  </si>
  <si>
    <t>Les journaux de connexions sont-ils examinés : 
- régulièrement ?
- Les échecs de connexion sont-ils analysés ?</t>
  </si>
  <si>
    <t>Dans la liste des utilisateurs du SI, les comptes d’administration ont tous les droits.
- Ces comptes sont-ils supervisés ?
- Leurs actions sont-elles enregistrées et surveillées ?</t>
  </si>
  <si>
    <t>La séparation des tâches est respectée lors de la création des accès?</t>
  </si>
  <si>
    <t>Tout équipement (ordinateur, tablette, smartphone), connecté au système d’information a-t-il fait l’objet d’une procédure formelle et préalable d’approbation ?</t>
  </si>
  <si>
    <t>Les applications intervenants dans le processus d'émission de la prime d'assurance ont fait objet de test après développement avant mise en production?
Nous avons obtenu le rapport du plan de test?</t>
  </si>
  <si>
    <t>Les applications disposent d'une piste d'audit consultable et qu'on peut analyser au besoin?</t>
  </si>
  <si>
    <t>L'évaluation des interfaces n'a pas révélé des risques significatifs ou modérés?</t>
  </si>
  <si>
    <t>L'évaluation des rapports d'interfaces ne ressort pas d'anomalie significative</t>
  </si>
  <si>
    <t>Développement applicatif</t>
  </si>
  <si>
    <t>Contrôle des accès</t>
  </si>
  <si>
    <r>
      <rPr>
        <b/>
        <sz val="11"/>
        <rFont val="Arial"/>
        <family val="2"/>
      </rPr>
      <t>Objectifs :</t>
    </r>
    <r>
      <rPr>
        <sz val="11"/>
        <rFont val="Arial"/>
        <family val="2"/>
      </rPr>
      <t xml:space="preserve"> Comprendre le processus de développement applicatif afin de s'assurer que les applications sont un environnements sécuritaire pour les données en garantissant leurs intégrités
La liste (non-exhaustive) de contrôles ci-dessous est une aide à la compréhension du processus de développement applicatif</t>
    </r>
  </si>
  <si>
    <t>Maintenance</t>
  </si>
  <si>
    <t>Sécurité physique</t>
  </si>
  <si>
    <t>Sauvegarde et restauration</t>
  </si>
  <si>
    <t>Contrôle de l'exploitation</t>
  </si>
  <si>
    <t>Existe-t-il un système d'alerte ou de signalement des besoins de mise à jour ?</t>
  </si>
  <si>
    <t>Si oui chaque demande de maintenance fait objet d'analyse et de traitement ?</t>
  </si>
  <si>
    <t>Les maintenances ayant nécesitées un développement ont fait objet de test et le rapport de test n'a pas relevè d'anomalie avant mise en production?</t>
  </si>
  <si>
    <t>Chaque année, le SI fait objet de revue avec les nouvelles évolutions règlementaires du secteur ou de l'activité afin de s'assurer de l'absence ou non de besoin de maintenance évolutive?</t>
  </si>
  <si>
    <r>
      <rPr>
        <b/>
        <sz val="11"/>
        <rFont val="Arial"/>
        <family val="2"/>
      </rPr>
      <t>Objectifs :</t>
    </r>
    <r>
      <rPr>
        <sz val="11"/>
        <rFont val="Arial"/>
        <family val="2"/>
      </rPr>
      <t xml:space="preserve"> Comprendre le système de maintenance des applications et de tout le SI afin de s'assurer qu'aucun dysfonctionnement ne peut impacter les données car corrigé à temps
La liste (non-exhaustive) de contrôles ci-dessous est une aide à la compréhension au système de maintenance applicatif.  </t>
    </r>
  </si>
  <si>
    <t>Si connexions distantes, depuis l’extérieur, existe-t-il des mesures de sécurité complémentaires, comme authentification à deux facteurs, limitation adresses IP entrantes...?</t>
  </si>
  <si>
    <t>Les processus sécuritaires de protection incendie sont mise en place (extincteurs, système de détection d'incendie, etc…)?</t>
  </si>
  <si>
    <t>Les circuits électriques sont sécurisés (onduleur,dijoncteur électrique, etc…)?</t>
  </si>
  <si>
    <t>Les conditions de température et d'environnement sain pour un data center sont respectées?</t>
  </si>
  <si>
    <t xml:space="preserve">Une procédure de reprise existe en cas d'incident ? </t>
  </si>
  <si>
    <r>
      <rPr>
        <b/>
        <sz val="11"/>
        <rFont val="Arial"/>
        <family val="2"/>
      </rPr>
      <t>Objectifs :</t>
    </r>
    <r>
      <rPr>
        <sz val="11"/>
        <rFont val="Arial"/>
        <family val="2"/>
      </rPr>
      <t xml:space="preserve"> Comprendre le système de sécurité physique du data center (infrastructure hébergeant le SI) afin de vérifier que les données sont stockées et hébergées par un infrastructure robuste et protégé de toute intrusion.
La liste (non-exhaustive) de contrôles ci-dessous est une aide à la compréhension su système sécuritaire du data center.  </t>
    </r>
  </si>
  <si>
    <t>L'un des lieux de conservations de la sauvegarde est hors site?</t>
  </si>
  <si>
    <t>Au moins deux supports différents servent à la sauvegarde des données?</t>
  </si>
  <si>
    <t>Sauvegarde</t>
  </si>
  <si>
    <t>La compagnie a une polique de sauvegarde des données?</t>
  </si>
  <si>
    <r>
      <rPr>
        <b/>
        <sz val="11"/>
        <rFont val="Arial"/>
        <family val="2"/>
      </rPr>
      <t>Objectifs :</t>
    </r>
    <r>
      <rPr>
        <sz val="11"/>
        <rFont val="Arial"/>
        <family val="2"/>
      </rPr>
      <t xml:space="preserve"> Comprendre les systèmes de sauvegarde des données afin de s'assurer que ces dernières ne subiront pas de perte en cas de catastrophe
La liste (non-exhaustive) de contrôles ci-dessous est une aide à la compréhension du système de sauvegarde.  </t>
    </r>
  </si>
  <si>
    <t>Des tests de restaurations ont été fait et pas d'anomalie relevées?</t>
  </si>
  <si>
    <t>Exploitation</t>
  </si>
  <si>
    <r>
      <rPr>
        <b/>
        <sz val="11"/>
        <rFont val="Arial"/>
        <family val="2"/>
      </rPr>
      <t>Objectifs :</t>
    </r>
    <r>
      <rPr>
        <sz val="11"/>
        <rFont val="Arial"/>
        <family val="2"/>
      </rPr>
      <t xml:space="preserve"> Comprendre le contrôle lié à l'exploitation afin de s'assurer de l'existence d'un suivi permanent du SI pour une fiabilité des données produites.
La liste (non-exhaustive) de contrôles ci-dessous est une aide à la compréhension du contrôle d'exploitation du SI.  </t>
    </r>
  </si>
  <si>
    <t>Synthèse</t>
  </si>
  <si>
    <t>CGI</t>
  </si>
  <si>
    <r>
      <rPr>
        <b/>
        <sz val="11"/>
        <rFont val="Arial"/>
        <family val="2"/>
      </rPr>
      <t>Objectifs :</t>
    </r>
    <r>
      <rPr>
        <sz val="11"/>
        <rFont val="Arial"/>
        <family val="2"/>
      </rPr>
      <t xml:space="preserve"> Comprendre le CGI
</t>
    </r>
  </si>
  <si>
    <t>Les données sensibles stockées font l'objet d'un chiffrement de protection?</t>
  </si>
  <si>
    <t>La compagnie dispose d'un outil de monitoring pour faire le suivi de performance des applications ou SI afin de procéder à une amélioration si nécessaire?</t>
  </si>
  <si>
    <t>Des rapports d'activités sont générés pour s'assurer du bon fonctionnement des applications périodiquement?</t>
  </si>
  <si>
    <t>S'assurer qu'un outil de gestion des configurations est disponible?</t>
  </si>
  <si>
    <t>Les rapports de cet outil de gestion sont examinés et traités?</t>
  </si>
  <si>
    <t>Cette politique prévoit que le DSI définisse le périmètre de sauvegarde?</t>
  </si>
  <si>
    <t>Le périmètre définit inclus le cycle audité?</t>
  </si>
  <si>
    <t>Une mise à jour de ce périmètre est faite régulièrement pour tenir compte de l'évolution de l'environnement informatique?</t>
  </si>
  <si>
    <t>La sauvegarde est déclencher automatiquement?</t>
  </si>
  <si>
    <t>Si manuel, il existe une procédure de contrôle pour s'assurer que tout le périmètre est sauvegardé et suivant la périodicité requise?</t>
  </si>
  <si>
    <t>La compagnie dispose d'une méthode pour distinguer la sauvegarde précédente de l'actuelle?</t>
  </si>
  <si>
    <t>La compagnie procède a une relecture du support de sauvegarde afin de s'assurer que la sauvegarde est fonctionnelle?</t>
  </si>
  <si>
    <t>La compagnie à la relecture du support de sauvegarde compare le fichier sauvegardé au fichier source?</t>
  </si>
  <si>
    <t>Les rapports de test des applications ne révèlent pas d'anomalie non résolue</t>
  </si>
  <si>
    <t>L'accès aux infrastructures informatiques est il sécurisé par un badge, système biométrique, caméra ou autre?</t>
  </si>
  <si>
    <t>Un rapport des accèsaux infrastructures informatiques ou registre des accès est il disponible et examiné?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</si>
</sst>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name val="Arial"/>
    </font>
    <font>
      <sz val="10"/>
      <name val="Arial"/>
      <family val="2"/>
    </font>
    <font>
      <b/>
      <sz val="10"/>
      <color indexed="18"/>
      <name val="Arial"/>
      <family val="2"/>
    </font>
    <font>
      <b/>
      <sz val="10"/>
      <color theme="0"/>
      <name val="Arial"/>
      <family val="2"/>
    </font>
    <font>
      <i/>
      <sz val="10"/>
      <name val="Arial"/>
      <family val="2"/>
    </font>
    <font>
      <b/>
      <sz val="10"/>
      <color theme="1" tint="0.499984740745262"/>
      <name val="Arial"/>
      <family val="2"/>
    </font>
    <font>
      <sz val="11"/>
      <name val="Arial"/>
      <family val="2"/>
    </font>
    <font>
      <b/>
      <sz val="11"/>
      <name val="Arial"/>
      <family val="2"/>
    </font>
    <font>
      <b/>
      <sz val="10"/>
      <name val="Arial"/>
      <family val="2"/>
    </font>
    <font>
      <b/>
      <u/>
      <sz val="10"/>
      <color rgb="FF002060"/>
      <name val="Arial"/>
      <family val="2"/>
    </font>
    <font>
      <u/>
      <sz val="10"/>
      <color theme="10"/>
      <name val="Arial"/>
      <family val="2"/>
    </font>
    <font>
      <sz val="10"/>
      <color theme="1"/>
      <name val="Arial"/>
      <family val="2"/>
    </font>
    <font>
      <sz val="11"/>
      <color theme="1"/>
      <name val="Calibri"/>
      <family val="2"/>
      <scheme val="minor"/>
    </font>
    <font>
      <sz val="11"/>
      <color theme="0"/>
      <name val="Calibri"/>
      <family val="2"/>
      <scheme val="minor"/>
    </font>
    <font>
      <sz val="11"/>
      <name val="Calibri"/>
      <family val="2"/>
      <scheme val="minor"/>
    </font>
    <font>
      <b/>
      <u/>
      <sz val="10"/>
      <name val="Arial"/>
      <family val="2"/>
    </font>
    <font>
      <i/>
      <sz val="10"/>
      <color theme="0"/>
      <name val="Arial"/>
      <family val="2"/>
    </font>
    <font>
      <i/>
      <sz val="10"/>
      <color theme="1"/>
      <name val="Arial"/>
      <family val="2"/>
    </font>
    <font>
      <b/>
      <sz val="10"/>
      <color theme="1"/>
      <name val="Arial"/>
      <family val="2"/>
    </font>
  </fonts>
  <fills count="6">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theme="3"/>
        <bgColor indexed="64"/>
      </patternFill>
    </fill>
    <fill>
      <patternFill patternType="solid">
        <fgColor theme="0" tint="-0.1499984740745262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style="medium">
        <color indexed="64"/>
      </top>
      <bottom/>
      <diagonal/>
    </border>
    <border>
      <left style="thin">
        <color theme="0"/>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top/>
      <bottom/>
      <diagonal/>
    </border>
    <border>
      <left/>
      <right style="medium">
        <color indexed="64"/>
      </right>
      <top/>
      <bottom/>
      <diagonal/>
    </border>
    <border>
      <left style="medium">
        <color indexed="64"/>
      </left>
      <right/>
      <top/>
      <bottom style="medium">
        <color indexed="64"/>
      </bottom>
      <diagonal/>
    </border>
    <border>
      <left style="thin">
        <color theme="0"/>
      </left>
      <right/>
      <top/>
      <bottom style="medium">
        <color indexed="64"/>
      </bottom>
      <diagonal/>
    </border>
    <border>
      <left/>
      <right style="medium">
        <color indexed="64"/>
      </right>
      <top/>
      <bottom style="medium">
        <color indexed="64"/>
      </bottom>
      <diagonal/>
    </border>
  </borders>
  <cellStyleXfs count="5">
    <xf numFmtId="0" fontId="0" fillId="0" borderId="0"/>
    <xf numFmtId="0" fontId="1" fillId="0" borderId="0"/>
    <xf numFmtId="0" fontId="2" fillId="2" borderId="0"/>
    <xf numFmtId="0" fontId="10" fillId="0" borderId="0" applyNumberFormat="0" applyFill="0" applyBorder="0" applyAlignment="0" applyProtection="0"/>
    <xf numFmtId="0" fontId="12" fillId="0" borderId="0"/>
  </cellStyleXfs>
  <cellXfs count="79">
    <xf numFmtId="0" fontId="0" fillId="0" borderId="0" xfId="0"/>
    <xf numFmtId="0" fontId="1" fillId="0" borderId="0" xfId="1"/>
    <xf numFmtId="0" fontId="1" fillId="0" borderId="3" xfId="2" applyFont="1" applyFill="1" applyBorder="1" applyAlignment="1">
      <alignment horizontal="left" vertical="top" wrapText="1"/>
    </xf>
    <xf numFmtId="0" fontId="1" fillId="0" borderId="0" xfId="1" applyAlignment="1">
      <alignment vertical="center"/>
    </xf>
    <xf numFmtId="0" fontId="1" fillId="0" borderId="3" xfId="2" applyFont="1" applyFill="1" applyBorder="1" applyAlignment="1">
      <alignment horizontal="center" vertical="center" wrapText="1"/>
    </xf>
    <xf numFmtId="0" fontId="1" fillId="0" borderId="0" xfId="1" applyAlignment="1">
      <alignment horizontal="left" vertical="center"/>
    </xf>
    <xf numFmtId="0" fontId="6" fillId="0" borderId="0" xfId="0" applyFont="1" applyAlignment="1">
      <alignment vertical="top" wrapText="1"/>
    </xf>
    <xf numFmtId="0" fontId="1" fillId="3" borderId="0" xfId="1" applyFill="1"/>
    <xf numFmtId="0" fontId="1" fillId="0" borderId="0" xfId="0" applyFont="1"/>
    <xf numFmtId="0" fontId="1" fillId="3" borderId="0" xfId="0" applyFont="1" applyFill="1"/>
    <xf numFmtId="0" fontId="1" fillId="5" borderId="6" xfId="1" applyFill="1" applyBorder="1" applyAlignment="1">
      <alignment horizontal="center"/>
    </xf>
    <xf numFmtId="0" fontId="8" fillId="0" borderId="1" xfId="0" applyFont="1" applyBorder="1" applyAlignment="1">
      <alignment horizontal="center"/>
    </xf>
    <xf numFmtId="0" fontId="1" fillId="0" borderId="0" xfId="1" applyAlignment="1">
      <alignment wrapText="1"/>
    </xf>
    <xf numFmtId="0" fontId="9" fillId="3" borderId="0" xfId="1" applyFont="1" applyFill="1"/>
    <xf numFmtId="0" fontId="8" fillId="3" borderId="1" xfId="1" applyFont="1" applyFill="1" applyBorder="1" applyAlignment="1">
      <alignment horizontal="center" vertical="center"/>
    </xf>
    <xf numFmtId="0" fontId="1" fillId="0" borderId="3" xfId="2" applyFont="1" applyFill="1" applyBorder="1" applyAlignment="1">
      <alignment horizontal="left" vertical="center" wrapText="1"/>
    </xf>
    <xf numFmtId="0" fontId="3" fillId="4" borderId="2" xfId="0" applyFont="1" applyFill="1" applyBorder="1" applyAlignment="1">
      <alignment horizontal="center" vertical="center" wrapText="1"/>
    </xf>
    <xf numFmtId="0" fontId="10" fillId="0" borderId="0" xfId="3" applyAlignment="1">
      <alignment vertical="center" wrapText="1"/>
    </xf>
    <xf numFmtId="0" fontId="1" fillId="0" borderId="1" xfId="1" applyBorder="1" applyAlignment="1">
      <alignment vertical="center"/>
    </xf>
    <xf numFmtId="0" fontId="1" fillId="0" borderId="1" xfId="1" applyBorder="1" applyAlignment="1">
      <alignment vertical="center" wrapText="1"/>
    </xf>
    <xf numFmtId="0" fontId="0" fillId="0" borderId="0" xfId="0" applyAlignment="1">
      <alignment vertical="center"/>
    </xf>
    <xf numFmtId="0" fontId="1" fillId="0" borderId="1" xfId="2" applyFont="1" applyFill="1" applyBorder="1" applyAlignment="1">
      <alignment horizontal="left" vertical="center" wrapText="1"/>
    </xf>
    <xf numFmtId="0" fontId="1" fillId="5" borderId="6" xfId="1" applyFill="1" applyBorder="1" applyAlignment="1">
      <alignment horizontal="center" vertical="center"/>
    </xf>
    <xf numFmtId="0" fontId="1" fillId="0" borderId="1" xfId="1" quotePrefix="1" applyBorder="1" applyAlignment="1">
      <alignment vertical="center" wrapText="1"/>
    </xf>
    <xf numFmtId="0" fontId="11" fillId="3" borderId="0" xfId="1" applyFont="1" applyFill="1"/>
    <xf numFmtId="0" fontId="11" fillId="3" borderId="0" xfId="0" applyFont="1" applyFill="1"/>
    <xf numFmtId="0" fontId="11" fillId="0" borderId="0" xfId="0" applyFont="1"/>
    <xf numFmtId="0" fontId="11" fillId="3" borderId="0" xfId="1" applyFont="1" applyFill="1" applyAlignment="1">
      <alignment vertical="center"/>
    </xf>
    <xf numFmtId="0" fontId="11" fillId="0" borderId="0" xfId="1" applyFont="1"/>
    <xf numFmtId="0" fontId="11" fillId="0" borderId="0" xfId="1" applyFont="1" applyAlignment="1">
      <alignment vertical="center"/>
    </xf>
    <xf numFmtId="0" fontId="8" fillId="0" borderId="1" xfId="0" applyFont="1" applyBorder="1" applyAlignment="1">
      <alignment horizontal="center" vertical="center"/>
    </xf>
    <xf numFmtId="0" fontId="5" fillId="0" borderId="0" xfId="1" applyFont="1" applyAlignment="1">
      <alignment horizontal="left" vertical="center" wrapText="1"/>
    </xf>
    <xf numFmtId="0" fontId="12" fillId="0" borderId="0" xfId="4"/>
    <xf numFmtId="0" fontId="12" fillId="0" borderId="7" xfId="4" applyBorder="1"/>
    <xf numFmtId="0" fontId="13" fillId="0" borderId="0" xfId="4" applyFont="1"/>
    <xf numFmtId="0" fontId="12" fillId="0" borderId="0" xfId="4" applyAlignment="1">
      <alignment vertical="top" wrapText="1"/>
    </xf>
    <xf numFmtId="0" fontId="14" fillId="0" borderId="0" xfId="4" applyFont="1"/>
    <xf numFmtId="0" fontId="1" fillId="0" borderId="8" xfId="4" applyFont="1" applyBorder="1"/>
    <xf numFmtId="49" fontId="15" fillId="0" borderId="9" xfId="3" applyNumberFormat="1" applyFont="1" applyFill="1" applyBorder="1" applyAlignment="1" applyProtection="1">
      <alignment horizontal="center" vertical="center"/>
      <protection locked="0"/>
    </xf>
    <xf numFmtId="0" fontId="8" fillId="0" borderId="10" xfId="4" applyFont="1" applyBorder="1"/>
    <xf numFmtId="0" fontId="1" fillId="0" borderId="10" xfId="4" applyFont="1" applyBorder="1" applyAlignment="1">
      <alignment horizontal="right"/>
    </xf>
    <xf numFmtId="0" fontId="4" fillId="0" borderId="11" xfId="4" applyFont="1" applyBorder="1" applyAlignment="1">
      <alignment horizontal="center"/>
    </xf>
    <xf numFmtId="0" fontId="4" fillId="0" borderId="0" xfId="4" applyFont="1"/>
    <xf numFmtId="0" fontId="16" fillId="0" borderId="0" xfId="4" applyFont="1"/>
    <xf numFmtId="0" fontId="1" fillId="0" borderId="12" xfId="4" applyFont="1" applyBorder="1"/>
    <xf numFmtId="14" fontId="15" fillId="0" borderId="13" xfId="3" applyNumberFormat="1" applyFont="1" applyFill="1" applyBorder="1" applyAlignment="1" applyProtection="1">
      <alignment horizontal="center" vertical="center"/>
      <protection locked="0"/>
    </xf>
    <xf numFmtId="0" fontId="1" fillId="0" borderId="0" xfId="4" applyFont="1"/>
    <xf numFmtId="0" fontId="4" fillId="0" borderId="14" xfId="4" applyFont="1" applyBorder="1"/>
    <xf numFmtId="0" fontId="1" fillId="0" borderId="15" xfId="4" applyFont="1" applyBorder="1"/>
    <xf numFmtId="49" fontId="15" fillId="0" borderId="16" xfId="3" applyNumberFormat="1" applyFont="1" applyFill="1" applyBorder="1" applyAlignment="1" applyProtection="1">
      <alignment horizontal="center" vertical="center"/>
      <protection locked="0"/>
    </xf>
    <xf numFmtId="0" fontId="1" fillId="0" borderId="7" xfId="4" applyFont="1" applyBorder="1"/>
    <xf numFmtId="0" fontId="4" fillId="0" borderId="7" xfId="4" applyFont="1" applyBorder="1"/>
    <xf numFmtId="0" fontId="4" fillId="0" borderId="17" xfId="4" applyFont="1" applyBorder="1"/>
    <xf numFmtId="1" fontId="11" fillId="3" borderId="0" xfId="0" applyNumberFormat="1" applyFont="1" applyFill="1"/>
    <xf numFmtId="0" fontId="11" fillId="3" borderId="0" xfId="0" applyFont="1" applyFill="1" applyAlignment="1">
      <alignment horizontal="center"/>
    </xf>
    <xf numFmtId="0" fontId="11" fillId="0" borderId="0" xfId="0" quotePrefix="1" applyFont="1" applyAlignment="1">
      <alignment horizontal="right"/>
    </xf>
    <xf numFmtId="0" fontId="11" fillId="0" borderId="0" xfId="0" applyFont="1" applyAlignment="1">
      <alignment horizontal="right"/>
    </xf>
    <xf numFmtId="0" fontId="11" fillId="3" borderId="0" xfId="0" applyFont="1" applyFill="1" applyAlignment="1">
      <alignment horizontal="center" wrapText="1"/>
    </xf>
    <xf numFmtId="0" fontId="11" fillId="3" borderId="0" xfId="0" quotePrefix="1" applyFont="1" applyFill="1" applyAlignment="1">
      <alignment horizontal="right"/>
    </xf>
    <xf numFmtId="0" fontId="17" fillId="0" borderId="0" xfId="0" applyFont="1" applyAlignment="1">
      <alignment horizontal="left"/>
    </xf>
    <xf numFmtId="0" fontId="11" fillId="3" borderId="0" xfId="0" applyFont="1" applyFill="1" applyAlignment="1">
      <alignment horizontal="right"/>
    </xf>
    <xf numFmtId="0" fontId="17" fillId="0" borderId="0" xfId="0" applyFont="1" applyAlignment="1">
      <alignment horizontal="left" wrapText="1"/>
    </xf>
    <xf numFmtId="0" fontId="17" fillId="0" borderId="0" xfId="0" applyFont="1" applyAlignment="1">
      <alignment wrapText="1"/>
    </xf>
    <xf numFmtId="0" fontId="11" fillId="3" borderId="0" xfId="0" applyFont="1" applyFill="1" applyAlignment="1">
      <alignment vertical="center"/>
    </xf>
    <xf numFmtId="0" fontId="11" fillId="3" borderId="0" xfId="0" applyFont="1" applyFill="1" applyAlignment="1">
      <alignment horizontal="center" vertical="center"/>
    </xf>
    <xf numFmtId="1" fontId="11" fillId="3" borderId="0" xfId="0" applyNumberFormat="1" applyFont="1" applyFill="1" applyAlignment="1">
      <alignment vertical="center"/>
    </xf>
    <xf numFmtId="0" fontId="18" fillId="3" borderId="1" xfId="1" applyFont="1" applyFill="1" applyBorder="1" applyAlignment="1">
      <alignment horizontal="center" vertical="center"/>
    </xf>
    <xf numFmtId="0" fontId="11" fillId="5" borderId="6" xfId="1" applyFont="1" applyFill="1" applyBorder="1" applyAlignment="1">
      <alignment horizontal="center" vertical="center"/>
    </xf>
    <xf numFmtId="0" fontId="18" fillId="0" borderId="1" xfId="0" applyFont="1" applyBorder="1" applyAlignment="1">
      <alignment horizontal="center"/>
    </xf>
    <xf numFmtId="0" fontId="1" fillId="0" borderId="0" xfId="1" applyAlignment="1">
      <alignment horizontal="left" vertical="center" wrapText="1"/>
    </xf>
    <xf numFmtId="0" fontId="8" fillId="0" borderId="0" xfId="1" applyFont="1" applyAlignment="1">
      <alignment horizontal="left" vertical="center" wrapText="1"/>
    </xf>
    <xf numFmtId="0" fontId="6" fillId="0" borderId="0" xfId="0" applyFont="1" applyAlignment="1">
      <alignment horizontal="left" vertical="top" wrapText="1"/>
    </xf>
    <xf numFmtId="0" fontId="3" fillId="4" borderId="4" xfId="0" applyFont="1" applyFill="1" applyBorder="1" applyAlignment="1">
      <alignment horizontal="left" vertical="top"/>
    </xf>
    <xf numFmtId="0" fontId="3" fillId="4" borderId="5" xfId="0" applyFont="1" applyFill="1" applyBorder="1" applyAlignment="1">
      <alignment horizontal="left" vertical="top"/>
    </xf>
    <xf numFmtId="0" fontId="3" fillId="4" borderId="3" xfId="0" applyFont="1" applyFill="1" applyBorder="1" applyAlignment="1">
      <alignment horizontal="left" vertical="top"/>
    </xf>
    <xf numFmtId="0" fontId="5" fillId="0" borderId="0" xfId="1" applyFont="1" applyAlignment="1">
      <alignment horizontal="center" vertical="center" wrapText="1"/>
    </xf>
    <xf numFmtId="0" fontId="5" fillId="0" borderId="0" xfId="1" applyFont="1" applyAlignment="1">
      <alignment horizontal="left" vertical="center" wrapText="1"/>
    </xf>
    <xf numFmtId="0" fontId="11" fillId="3" borderId="0" xfId="0" applyFont="1" applyFill="1" applyAlignment="1">
      <alignment horizontal="center"/>
    </xf>
    <xf numFmtId="0" fontId="11" fillId="3" borderId="0" xfId="0" applyFont="1" applyFill="1" applyAlignment="1">
      <alignment horizontal="center" vertical="center"/>
    </xf>
  </cellXfs>
  <cellStyles count="5">
    <cellStyle name="Lien hypertexte" xfId="3" builtinId="8"/>
    <cellStyle name="Normal" xfId="0" builtinId="0"/>
    <cellStyle name="Normal 2" xfId="1" xr:uid="{00000000-0005-0000-0000-000002000000}"/>
    <cellStyle name="Normal 3" xfId="4" xr:uid="{1E9DC84B-BCED-CF4A-B20E-B4C037998B24}"/>
    <cellStyle name="table_head1" xfId="2" xr:uid="{00000000-0005-0000-0000-000003000000}"/>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BCE1-4DCD-91EF-BFD138E4F3CB}"/>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BCE1-4DCD-91EF-BFD138E4F3CB}"/>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BCE1-4DCD-91EF-BFD138E4F3CB}"/>
              </c:ext>
            </c:extLst>
          </c:dPt>
          <c:dPt>
            <c:idx val="4"/>
            <c:bubble3D val="0"/>
            <c:spPr>
              <a:noFill/>
            </c:spPr>
            <c:extLst>
              <c:ext xmlns:c16="http://schemas.microsoft.com/office/drawing/2014/chart" uri="{C3380CC4-5D6E-409C-BE32-E72D297353CC}">
                <c16:uniqueId val="{00000007-BCE1-4DCD-91EF-BFD138E4F3CB}"/>
              </c:ext>
            </c:extLst>
          </c:dPt>
          <c:val>
            <c:numRef>
              <c:f>Formule!$G$17:$G$21</c:f>
              <c:numCache>
                <c:formatCode>General</c:formatCode>
                <c:ptCount val="5"/>
                <c:pt idx="0">
                  <c:v>0</c:v>
                </c:pt>
                <c:pt idx="1">
                  <c:v>27</c:v>
                </c:pt>
                <c:pt idx="2">
                  <c:v>26</c:v>
                </c:pt>
                <c:pt idx="3">
                  <c:v>47</c:v>
                </c:pt>
                <c:pt idx="4">
                  <c:v>100</c:v>
                </c:pt>
              </c:numCache>
            </c:numRef>
          </c:val>
          <c:extLst>
            <c:ext xmlns:c16="http://schemas.microsoft.com/office/drawing/2014/chart" uri="{C3380CC4-5D6E-409C-BE32-E72D297353CC}">
              <c16:uniqueId val="{00000008-BCE1-4DCD-91EF-BFD138E4F3CB}"/>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BCE1-4DCD-91EF-BFD138E4F3CB}"/>
              </c:ext>
            </c:extLst>
          </c:dPt>
          <c:dPt>
            <c:idx val="1"/>
            <c:bubble3D val="0"/>
            <c:spPr>
              <a:solidFill>
                <a:schemeClr val="tx1"/>
              </a:solidFill>
            </c:spPr>
            <c:extLst>
              <c:ext xmlns:c16="http://schemas.microsoft.com/office/drawing/2014/chart" uri="{C3380CC4-5D6E-409C-BE32-E72D297353CC}">
                <c16:uniqueId val="{0000000C-BCE1-4DCD-91EF-BFD138E4F3CB}"/>
              </c:ext>
            </c:extLst>
          </c:dPt>
          <c:dPt>
            <c:idx val="2"/>
            <c:bubble3D val="0"/>
            <c:spPr>
              <a:noFill/>
            </c:spPr>
            <c:extLst>
              <c:ext xmlns:c16="http://schemas.microsoft.com/office/drawing/2014/chart" uri="{C3380CC4-5D6E-409C-BE32-E72D297353CC}">
                <c16:uniqueId val="{0000000E-BCE1-4DCD-91EF-BFD138E4F3CB}"/>
              </c:ext>
            </c:extLst>
          </c:dPt>
          <c:dPt>
            <c:idx val="3"/>
            <c:bubble3D val="0"/>
            <c:spPr>
              <a:noFill/>
            </c:spPr>
            <c:extLst>
              <c:ext xmlns:c16="http://schemas.microsoft.com/office/drawing/2014/chart" uri="{C3380CC4-5D6E-409C-BE32-E72D297353CC}">
                <c16:uniqueId val="{00000010-BCE1-4DCD-91EF-BFD138E4F3CB}"/>
              </c:ext>
            </c:extLst>
          </c:dPt>
          <c:dLbls>
            <c:dLbl>
              <c:idx val="1"/>
              <c:numFmt formatCode="#,##0" sourceLinked="0"/>
              <c:spPr>
                <a:ln>
                  <a:noFill/>
                </a:ln>
              </c:spPr>
              <c:txPr>
                <a:bodyPr/>
                <a:lstStyle/>
                <a:p>
                  <a:pPr>
                    <a:defRPr sz="1000" b="1">
                      <a:solidFill>
                        <a:schemeClr val="bg1"/>
                      </a:solidFill>
                      <a:latin typeface="Arial" pitchFamily="34" charset="0"/>
                      <a:cs typeface="Arial" pitchFamily="34" charset="0"/>
                    </a:defRPr>
                  </a:pPr>
                  <a:endParaRPr lang="fr-FR"/>
                </a:p>
              </c:txPr>
              <c:dLblPos val="outEnd"/>
              <c:showLegendKey val="0"/>
              <c:showVal val="0"/>
              <c:showCatName val="1"/>
              <c:showSerName val="0"/>
              <c:showPercent val="0"/>
              <c:showBubbleSize val="0"/>
              <c:extLst>
                <c:ext xmlns:c16="http://schemas.microsoft.com/office/drawing/2014/chart" uri="{C3380CC4-5D6E-409C-BE32-E72D297353CC}">
                  <c16:uniqueId val="{0000000C-BCE1-4DCD-91EF-BFD138E4F3CB}"/>
                </c:ext>
              </c:extLst>
            </c:dLbl>
            <c:spPr>
              <a:ln>
                <a:noFill/>
              </a:ln>
            </c:spPr>
            <c:txPr>
              <a:bodyPr/>
              <a:lstStyle/>
              <a:p>
                <a:pPr>
                  <a:defRPr sz="1000" b="1">
                    <a:latin typeface="Arial" pitchFamily="34" charset="0"/>
                    <a:cs typeface="Arial" pitchFamily="34" charset="0"/>
                  </a:defRPr>
                </a:pPr>
                <a:endParaRPr lang="fr-FR"/>
              </a:p>
            </c:txPr>
            <c:dLblPos val="outEnd"/>
            <c:showLegendKey val="0"/>
            <c:showVal val="0"/>
            <c:showCatName val="1"/>
            <c:showSerName val="0"/>
            <c:showPercent val="0"/>
            <c:showBubbleSize val="0"/>
            <c:showLeaderLines val="0"/>
            <c:extLst>
              <c:ext xmlns:c15="http://schemas.microsoft.com/office/drawing/2012/chart" uri="{CE6537A1-D6FC-4f65-9D91-7224C49458BB}"/>
            </c:extLst>
          </c:dLbls>
          <c:cat>
            <c:numRef>
              <c:f>Formule!$G$32:$G$35</c:f>
              <c:numCache>
                <c:formatCode>0</c:formatCode>
                <c:ptCount val="4"/>
                <c:pt idx="1">
                  <c:v>78</c:v>
                </c:pt>
              </c:numCache>
            </c:numRef>
          </c:cat>
          <c:val>
            <c:numRef>
              <c:f>Formule!$G$25:$G$28</c:f>
              <c:numCache>
                <c:formatCode>General</c:formatCode>
                <c:ptCount val="4"/>
                <c:pt idx="0" formatCode="0">
                  <c:v>78</c:v>
                </c:pt>
                <c:pt idx="1">
                  <c:v>1</c:v>
                </c:pt>
                <c:pt idx="2" formatCode="0">
                  <c:v>21</c:v>
                </c:pt>
                <c:pt idx="3">
                  <c:v>100</c:v>
                </c:pt>
              </c:numCache>
            </c:numRef>
          </c:val>
          <c:extLst>
            <c:ext xmlns:c16="http://schemas.microsoft.com/office/drawing/2014/chart" uri="{C3380CC4-5D6E-409C-BE32-E72D297353CC}">
              <c16:uniqueId val="{00000011-BCE1-4DCD-91EF-BFD138E4F3CB}"/>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74AA-4B21-8201-293421F8FF2D}"/>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74AA-4B21-8201-293421F8FF2D}"/>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74AA-4B21-8201-293421F8FF2D}"/>
              </c:ext>
            </c:extLst>
          </c:dPt>
          <c:dPt>
            <c:idx val="4"/>
            <c:bubble3D val="0"/>
            <c:spPr>
              <a:noFill/>
            </c:spPr>
            <c:extLst>
              <c:ext xmlns:c16="http://schemas.microsoft.com/office/drawing/2014/chart" uri="{C3380CC4-5D6E-409C-BE32-E72D297353CC}">
                <c16:uniqueId val="{00000007-74AA-4B21-8201-293421F8FF2D}"/>
              </c:ext>
            </c:extLst>
          </c:dPt>
          <c:val>
            <c:numRef>
              <c:f>Formule!$C$18:$C$22</c:f>
              <c:numCache>
                <c:formatCode>General</c:formatCode>
                <c:ptCount val="5"/>
                <c:pt idx="0">
                  <c:v>0</c:v>
                </c:pt>
                <c:pt idx="1">
                  <c:v>20</c:v>
                </c:pt>
                <c:pt idx="2">
                  <c:v>20</c:v>
                </c:pt>
                <c:pt idx="3">
                  <c:v>40</c:v>
                </c:pt>
                <c:pt idx="4">
                  <c:v>100</c:v>
                </c:pt>
              </c:numCache>
            </c:numRef>
          </c:val>
          <c:extLst>
            <c:ext xmlns:c16="http://schemas.microsoft.com/office/drawing/2014/chart" uri="{C3380CC4-5D6E-409C-BE32-E72D297353CC}">
              <c16:uniqueId val="{00000008-74AA-4B21-8201-293421F8FF2D}"/>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74AA-4B21-8201-293421F8FF2D}"/>
              </c:ext>
            </c:extLst>
          </c:dPt>
          <c:dPt>
            <c:idx val="1"/>
            <c:bubble3D val="0"/>
            <c:spPr>
              <a:solidFill>
                <a:schemeClr val="tx1"/>
              </a:solidFill>
            </c:spPr>
            <c:extLst>
              <c:ext xmlns:c16="http://schemas.microsoft.com/office/drawing/2014/chart" uri="{C3380CC4-5D6E-409C-BE32-E72D297353CC}">
                <c16:uniqueId val="{0000000C-74AA-4B21-8201-293421F8FF2D}"/>
              </c:ext>
            </c:extLst>
          </c:dPt>
          <c:dPt>
            <c:idx val="2"/>
            <c:bubble3D val="0"/>
            <c:spPr>
              <a:noFill/>
            </c:spPr>
            <c:extLst>
              <c:ext xmlns:c16="http://schemas.microsoft.com/office/drawing/2014/chart" uri="{C3380CC4-5D6E-409C-BE32-E72D297353CC}">
                <c16:uniqueId val="{0000000E-74AA-4B21-8201-293421F8FF2D}"/>
              </c:ext>
            </c:extLst>
          </c:dPt>
          <c:dPt>
            <c:idx val="3"/>
            <c:bubble3D val="0"/>
            <c:spPr>
              <a:noFill/>
            </c:spPr>
            <c:extLst>
              <c:ext xmlns:c16="http://schemas.microsoft.com/office/drawing/2014/chart" uri="{C3380CC4-5D6E-409C-BE32-E72D297353CC}">
                <c16:uniqueId val="{00000010-74AA-4B21-8201-293421F8FF2D}"/>
              </c:ext>
            </c:extLst>
          </c:dPt>
          <c:dLbls>
            <c:dLbl>
              <c:idx val="1"/>
              <c:numFmt formatCode="#,##0" sourceLinked="0"/>
              <c:spPr>
                <a:ln>
                  <a:noFill/>
                </a:ln>
              </c:spPr>
              <c:txPr>
                <a:bodyPr/>
                <a:lstStyle/>
                <a:p>
                  <a:pPr>
                    <a:defRPr sz="1000" b="1">
                      <a:solidFill>
                        <a:schemeClr val="bg1"/>
                      </a:solidFill>
                      <a:latin typeface="Arial" pitchFamily="34" charset="0"/>
                      <a:cs typeface="Arial" pitchFamily="34" charset="0"/>
                    </a:defRPr>
                  </a:pPr>
                  <a:endParaRPr lang="fr-FR"/>
                </a:p>
              </c:txPr>
              <c:dLblPos val="outEnd"/>
              <c:showLegendKey val="0"/>
              <c:showVal val="0"/>
              <c:showCatName val="1"/>
              <c:showSerName val="0"/>
              <c:showPercent val="0"/>
              <c:showBubbleSize val="0"/>
              <c:extLst>
                <c:ext xmlns:c16="http://schemas.microsoft.com/office/drawing/2014/chart" uri="{C3380CC4-5D6E-409C-BE32-E72D297353CC}">
                  <c16:uniqueId val="{0000000C-74AA-4B21-8201-293421F8FF2D}"/>
                </c:ext>
              </c:extLst>
            </c:dLbl>
            <c:spPr>
              <a:ln>
                <a:noFill/>
              </a:ln>
            </c:spPr>
            <c:txPr>
              <a:bodyPr/>
              <a:lstStyle/>
              <a:p>
                <a:pPr>
                  <a:defRPr sz="1000" b="1">
                    <a:latin typeface="Arial" pitchFamily="34" charset="0"/>
                    <a:cs typeface="Arial" pitchFamily="34" charset="0"/>
                  </a:defRPr>
                </a:pPr>
                <a:endParaRPr lang="fr-FR"/>
              </a:p>
            </c:txPr>
            <c:dLblPos val="outEnd"/>
            <c:showLegendKey val="0"/>
            <c:showVal val="0"/>
            <c:showCatName val="1"/>
            <c:showSerName val="0"/>
            <c:showPercent val="0"/>
            <c:showBubbleSize val="0"/>
            <c:showLeaderLines val="0"/>
            <c:extLst>
              <c:ext xmlns:c15="http://schemas.microsoft.com/office/drawing/2012/chart" uri="{CE6537A1-D6FC-4f65-9D91-7224C49458BB}"/>
            </c:extLst>
          </c:dLbls>
          <c:cat>
            <c:numRef>
              <c:f>Formule!$C$33:$C$36</c:f>
              <c:numCache>
                <c:formatCode>0</c:formatCode>
                <c:ptCount val="4"/>
                <c:pt idx="1">
                  <c:v>80</c:v>
                </c:pt>
              </c:numCache>
            </c:numRef>
          </c:cat>
          <c:val>
            <c:numRef>
              <c:f>Formule!$C$26:$C$29</c:f>
              <c:numCache>
                <c:formatCode>General</c:formatCode>
                <c:ptCount val="4"/>
                <c:pt idx="0" formatCode="0">
                  <c:v>80</c:v>
                </c:pt>
                <c:pt idx="1">
                  <c:v>1</c:v>
                </c:pt>
                <c:pt idx="2" formatCode="0">
                  <c:v>19</c:v>
                </c:pt>
                <c:pt idx="3">
                  <c:v>100</c:v>
                </c:pt>
              </c:numCache>
            </c:numRef>
          </c:val>
          <c:extLst>
            <c:ext xmlns:c16="http://schemas.microsoft.com/office/drawing/2014/chart" uri="{C3380CC4-5D6E-409C-BE32-E72D297353CC}">
              <c16:uniqueId val="{00000011-74AA-4B21-8201-293421F8FF2D}"/>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1A22-EA4D-9624-85974AC199BE}"/>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1A22-EA4D-9624-85974AC199BE}"/>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1A22-EA4D-9624-85974AC199BE}"/>
              </c:ext>
            </c:extLst>
          </c:dPt>
          <c:dPt>
            <c:idx val="4"/>
            <c:bubble3D val="0"/>
            <c:spPr>
              <a:noFill/>
            </c:spPr>
            <c:extLst>
              <c:ext xmlns:c16="http://schemas.microsoft.com/office/drawing/2014/chart" uri="{C3380CC4-5D6E-409C-BE32-E72D297353CC}">
                <c16:uniqueId val="{00000007-1A22-EA4D-9624-85974AC199BE}"/>
              </c:ext>
            </c:extLst>
          </c:dPt>
          <c:val>
            <c:numRef>
              <c:f>Formule!$K$17:$K$21</c:f>
              <c:numCache>
                <c:formatCode>General</c:formatCode>
                <c:ptCount val="5"/>
                <c:pt idx="0">
                  <c:v>0</c:v>
                </c:pt>
                <c:pt idx="1">
                  <c:v>20</c:v>
                </c:pt>
                <c:pt idx="2">
                  <c:v>20</c:v>
                </c:pt>
                <c:pt idx="3">
                  <c:v>60</c:v>
                </c:pt>
                <c:pt idx="4">
                  <c:v>100</c:v>
                </c:pt>
              </c:numCache>
            </c:numRef>
          </c:val>
          <c:extLst>
            <c:ext xmlns:c16="http://schemas.microsoft.com/office/drawing/2014/chart" uri="{C3380CC4-5D6E-409C-BE32-E72D297353CC}">
              <c16:uniqueId val="{00000008-1A22-EA4D-9624-85974AC199BE}"/>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1A22-EA4D-9624-85974AC199BE}"/>
              </c:ext>
            </c:extLst>
          </c:dPt>
          <c:dPt>
            <c:idx val="1"/>
            <c:bubble3D val="0"/>
            <c:spPr>
              <a:solidFill>
                <a:schemeClr val="tx1"/>
              </a:solidFill>
            </c:spPr>
            <c:extLst>
              <c:ext xmlns:c16="http://schemas.microsoft.com/office/drawing/2014/chart" uri="{C3380CC4-5D6E-409C-BE32-E72D297353CC}">
                <c16:uniqueId val="{0000000C-1A22-EA4D-9624-85974AC199BE}"/>
              </c:ext>
            </c:extLst>
          </c:dPt>
          <c:dPt>
            <c:idx val="2"/>
            <c:bubble3D val="0"/>
            <c:spPr>
              <a:noFill/>
            </c:spPr>
            <c:extLst>
              <c:ext xmlns:c16="http://schemas.microsoft.com/office/drawing/2014/chart" uri="{C3380CC4-5D6E-409C-BE32-E72D297353CC}">
                <c16:uniqueId val="{0000000E-1A22-EA4D-9624-85974AC199BE}"/>
              </c:ext>
            </c:extLst>
          </c:dPt>
          <c:dPt>
            <c:idx val="3"/>
            <c:bubble3D val="0"/>
            <c:spPr>
              <a:noFill/>
            </c:spPr>
            <c:extLst>
              <c:ext xmlns:c16="http://schemas.microsoft.com/office/drawing/2014/chart" uri="{C3380CC4-5D6E-409C-BE32-E72D297353CC}">
                <c16:uniqueId val="{00000010-1A22-EA4D-9624-85974AC199BE}"/>
              </c:ext>
            </c:extLst>
          </c:dPt>
          <c:dLbls>
            <c:dLbl>
              <c:idx val="1"/>
              <c:layout>
                <c:manualLayout>
                  <c:x val="7.7432571675937575E-2"/>
                  <c:y val="-2.0143334895631401E-2"/>
                </c:manualLayout>
              </c:layout>
              <c:numFmt formatCode="#,##0" sourceLinked="0"/>
              <c:spPr>
                <a:ln>
                  <a:noFill/>
                </a:ln>
              </c:spPr>
              <c:txPr>
                <a:bodyPr/>
                <a:lstStyle/>
                <a:p>
                  <a:pPr>
                    <a:defRPr sz="1000" b="1">
                      <a:solidFill>
                        <a:schemeClr val="bg1"/>
                      </a:solidFill>
                      <a:latin typeface="Arial" pitchFamily="34" charset="0"/>
                      <a:cs typeface="Arial" pitchFamily="34" charset="0"/>
                    </a:defRPr>
                  </a:pPr>
                  <a:endParaRPr lang="fr-FR"/>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A22-EA4D-9624-85974AC199BE}"/>
                </c:ext>
              </c:extLst>
            </c:dLbl>
            <c:spPr>
              <a:ln>
                <a:noFill/>
              </a:ln>
            </c:spPr>
            <c:txPr>
              <a:bodyPr/>
              <a:lstStyle/>
              <a:p>
                <a:pPr>
                  <a:defRPr sz="1000" b="1">
                    <a:latin typeface="Arial" pitchFamily="34" charset="0"/>
                    <a:cs typeface="Arial" pitchFamily="34" charset="0"/>
                  </a:defRPr>
                </a:pPr>
                <a:endParaRPr lang="fr-FR"/>
              </a:p>
            </c:txPr>
            <c:dLblPos val="outEnd"/>
            <c:showLegendKey val="0"/>
            <c:showVal val="0"/>
            <c:showCatName val="1"/>
            <c:showSerName val="0"/>
            <c:showPercent val="0"/>
            <c:showBubbleSize val="0"/>
            <c:showLeaderLines val="0"/>
            <c:extLst>
              <c:ext xmlns:c15="http://schemas.microsoft.com/office/drawing/2012/chart" uri="{CE6537A1-D6FC-4f65-9D91-7224C49458BB}"/>
            </c:extLst>
          </c:dLbls>
          <c:cat>
            <c:numRef>
              <c:f>Formule!$K$32:$K$35</c:f>
              <c:numCache>
                <c:formatCode>0</c:formatCode>
                <c:ptCount val="4"/>
                <c:pt idx="1">
                  <c:v>80</c:v>
                </c:pt>
              </c:numCache>
            </c:numRef>
          </c:cat>
          <c:val>
            <c:numRef>
              <c:f>Formule!$K$25:$K$28</c:f>
              <c:numCache>
                <c:formatCode>General</c:formatCode>
                <c:ptCount val="4"/>
                <c:pt idx="0" formatCode="0">
                  <c:v>80</c:v>
                </c:pt>
                <c:pt idx="1">
                  <c:v>1</c:v>
                </c:pt>
                <c:pt idx="2" formatCode="0">
                  <c:v>19</c:v>
                </c:pt>
                <c:pt idx="3">
                  <c:v>100</c:v>
                </c:pt>
              </c:numCache>
            </c:numRef>
          </c:val>
          <c:extLst>
            <c:ext xmlns:c16="http://schemas.microsoft.com/office/drawing/2014/chart" uri="{C3380CC4-5D6E-409C-BE32-E72D297353CC}">
              <c16:uniqueId val="{00000011-1A22-EA4D-9624-85974AC199BE}"/>
            </c:ext>
          </c:extLst>
        </c:ser>
        <c:dLbls>
          <c:showLegendKey val="0"/>
          <c:showVal val="0"/>
          <c:showCatName val="0"/>
          <c:showSerName val="0"/>
          <c:showPercent val="0"/>
          <c:showBubbleSize val="0"/>
          <c:showLeaderLines val="0"/>
        </c:dLbls>
        <c:firstSliceAng val="272"/>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F040-4762-B679-9CE324BC4825}"/>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F040-4762-B679-9CE324BC4825}"/>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F040-4762-B679-9CE324BC4825}"/>
              </c:ext>
            </c:extLst>
          </c:dPt>
          <c:dPt>
            <c:idx val="4"/>
            <c:bubble3D val="0"/>
            <c:spPr>
              <a:noFill/>
            </c:spPr>
            <c:extLst>
              <c:ext xmlns:c16="http://schemas.microsoft.com/office/drawing/2014/chart" uri="{C3380CC4-5D6E-409C-BE32-E72D297353CC}">
                <c16:uniqueId val="{00000007-F040-4762-B679-9CE324BC4825}"/>
              </c:ext>
            </c:extLst>
          </c:dPt>
          <c:val>
            <c:numRef>
              <c:f>Formule!$O$17:$O$21</c:f>
              <c:numCache>
                <c:formatCode>General</c:formatCode>
                <c:ptCount val="5"/>
                <c:pt idx="0">
                  <c:v>0</c:v>
                </c:pt>
                <c:pt idx="1">
                  <c:v>24</c:v>
                </c:pt>
                <c:pt idx="2">
                  <c:v>24</c:v>
                </c:pt>
                <c:pt idx="3">
                  <c:v>52</c:v>
                </c:pt>
                <c:pt idx="4">
                  <c:v>100</c:v>
                </c:pt>
              </c:numCache>
            </c:numRef>
          </c:val>
          <c:extLst>
            <c:ext xmlns:c16="http://schemas.microsoft.com/office/drawing/2014/chart" uri="{C3380CC4-5D6E-409C-BE32-E72D297353CC}">
              <c16:uniqueId val="{00000008-F040-4762-B679-9CE324BC4825}"/>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F040-4762-B679-9CE324BC4825}"/>
              </c:ext>
            </c:extLst>
          </c:dPt>
          <c:dPt>
            <c:idx val="1"/>
            <c:bubble3D val="0"/>
            <c:spPr>
              <a:solidFill>
                <a:schemeClr val="tx1"/>
              </a:solidFill>
            </c:spPr>
            <c:extLst>
              <c:ext xmlns:c16="http://schemas.microsoft.com/office/drawing/2014/chart" uri="{C3380CC4-5D6E-409C-BE32-E72D297353CC}">
                <c16:uniqueId val="{0000000C-F040-4762-B679-9CE324BC4825}"/>
              </c:ext>
            </c:extLst>
          </c:dPt>
          <c:dPt>
            <c:idx val="2"/>
            <c:bubble3D val="0"/>
            <c:spPr>
              <a:noFill/>
            </c:spPr>
            <c:extLst>
              <c:ext xmlns:c16="http://schemas.microsoft.com/office/drawing/2014/chart" uri="{C3380CC4-5D6E-409C-BE32-E72D297353CC}">
                <c16:uniqueId val="{0000000E-F040-4762-B679-9CE324BC4825}"/>
              </c:ext>
            </c:extLst>
          </c:dPt>
          <c:dPt>
            <c:idx val="3"/>
            <c:bubble3D val="0"/>
            <c:spPr>
              <a:noFill/>
            </c:spPr>
            <c:extLst>
              <c:ext xmlns:c16="http://schemas.microsoft.com/office/drawing/2014/chart" uri="{C3380CC4-5D6E-409C-BE32-E72D297353CC}">
                <c16:uniqueId val="{00000010-F040-4762-B679-9CE324BC4825}"/>
              </c:ext>
            </c:extLst>
          </c:dPt>
          <c:cat>
            <c:numRef>
              <c:f>Formule!$O$32:$O$35</c:f>
              <c:numCache>
                <c:formatCode>0</c:formatCode>
                <c:ptCount val="4"/>
                <c:pt idx="1">
                  <c:v>100</c:v>
                </c:pt>
              </c:numCache>
            </c:numRef>
          </c:cat>
          <c:val>
            <c:numRef>
              <c:f>Formule!$O$25:$O$28</c:f>
              <c:numCache>
                <c:formatCode>General</c:formatCode>
                <c:ptCount val="4"/>
                <c:pt idx="0" formatCode="0">
                  <c:v>100</c:v>
                </c:pt>
                <c:pt idx="1">
                  <c:v>1</c:v>
                </c:pt>
                <c:pt idx="2" formatCode="0">
                  <c:v>-1</c:v>
                </c:pt>
                <c:pt idx="3">
                  <c:v>100</c:v>
                </c:pt>
              </c:numCache>
            </c:numRef>
          </c:val>
          <c:extLst>
            <c:ext xmlns:c16="http://schemas.microsoft.com/office/drawing/2014/chart" uri="{C3380CC4-5D6E-409C-BE32-E72D297353CC}">
              <c16:uniqueId val="{00000011-F040-4762-B679-9CE324BC4825}"/>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B3CD-254F-B90B-10C2869082C5}"/>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B3CD-254F-B90B-10C2869082C5}"/>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B3CD-254F-B90B-10C2869082C5}"/>
              </c:ext>
            </c:extLst>
          </c:dPt>
          <c:dPt>
            <c:idx val="4"/>
            <c:bubble3D val="0"/>
            <c:spPr>
              <a:noFill/>
            </c:spPr>
            <c:extLst>
              <c:ext xmlns:c16="http://schemas.microsoft.com/office/drawing/2014/chart" uri="{C3380CC4-5D6E-409C-BE32-E72D297353CC}">
                <c16:uniqueId val="{00000007-B3CD-254F-B90B-10C2869082C5}"/>
              </c:ext>
            </c:extLst>
          </c:dPt>
          <c:val>
            <c:numRef>
              <c:f>Formule!$S$17:$S$21</c:f>
              <c:numCache>
                <c:formatCode>General</c:formatCode>
                <c:ptCount val="5"/>
                <c:pt idx="0">
                  <c:v>0</c:v>
                </c:pt>
                <c:pt idx="1">
                  <c:v>25</c:v>
                </c:pt>
                <c:pt idx="2">
                  <c:v>25</c:v>
                </c:pt>
                <c:pt idx="3">
                  <c:v>50</c:v>
                </c:pt>
                <c:pt idx="4">
                  <c:v>100</c:v>
                </c:pt>
              </c:numCache>
            </c:numRef>
          </c:val>
          <c:extLst>
            <c:ext xmlns:c16="http://schemas.microsoft.com/office/drawing/2014/chart" uri="{C3380CC4-5D6E-409C-BE32-E72D297353CC}">
              <c16:uniqueId val="{00000008-B3CD-254F-B90B-10C2869082C5}"/>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B3CD-254F-B90B-10C2869082C5}"/>
              </c:ext>
            </c:extLst>
          </c:dPt>
          <c:dPt>
            <c:idx val="1"/>
            <c:bubble3D val="0"/>
            <c:spPr>
              <a:solidFill>
                <a:schemeClr val="tx1"/>
              </a:solidFill>
            </c:spPr>
            <c:extLst>
              <c:ext xmlns:c16="http://schemas.microsoft.com/office/drawing/2014/chart" uri="{C3380CC4-5D6E-409C-BE32-E72D297353CC}">
                <c16:uniqueId val="{0000000C-B3CD-254F-B90B-10C2869082C5}"/>
              </c:ext>
            </c:extLst>
          </c:dPt>
          <c:dPt>
            <c:idx val="2"/>
            <c:bubble3D val="0"/>
            <c:spPr>
              <a:noFill/>
            </c:spPr>
            <c:extLst>
              <c:ext xmlns:c16="http://schemas.microsoft.com/office/drawing/2014/chart" uri="{C3380CC4-5D6E-409C-BE32-E72D297353CC}">
                <c16:uniqueId val="{0000000E-B3CD-254F-B90B-10C2869082C5}"/>
              </c:ext>
            </c:extLst>
          </c:dPt>
          <c:dPt>
            <c:idx val="3"/>
            <c:bubble3D val="0"/>
            <c:spPr>
              <a:noFill/>
            </c:spPr>
            <c:extLst>
              <c:ext xmlns:c16="http://schemas.microsoft.com/office/drawing/2014/chart" uri="{C3380CC4-5D6E-409C-BE32-E72D297353CC}">
                <c16:uniqueId val="{00000010-B3CD-254F-B90B-10C2869082C5}"/>
              </c:ext>
            </c:extLst>
          </c:dPt>
          <c:cat>
            <c:numRef>
              <c:f>Formule!$S$32:$S$35</c:f>
              <c:numCache>
                <c:formatCode>0</c:formatCode>
                <c:ptCount val="4"/>
                <c:pt idx="1">
                  <c:v>95</c:v>
                </c:pt>
              </c:numCache>
            </c:numRef>
          </c:cat>
          <c:val>
            <c:numRef>
              <c:f>Formule!$S$25:$S$28</c:f>
              <c:numCache>
                <c:formatCode>General</c:formatCode>
                <c:ptCount val="4"/>
                <c:pt idx="0" formatCode="0">
                  <c:v>95</c:v>
                </c:pt>
                <c:pt idx="1">
                  <c:v>1</c:v>
                </c:pt>
                <c:pt idx="2" formatCode="0">
                  <c:v>4</c:v>
                </c:pt>
                <c:pt idx="3">
                  <c:v>100</c:v>
                </c:pt>
              </c:numCache>
            </c:numRef>
          </c:val>
          <c:extLst>
            <c:ext xmlns:c16="http://schemas.microsoft.com/office/drawing/2014/chart" uri="{C3380CC4-5D6E-409C-BE32-E72D297353CC}">
              <c16:uniqueId val="{00000011-B3CD-254F-B90B-10C2869082C5}"/>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6379-734E-9B02-0DBF053027BB}"/>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6379-734E-9B02-0DBF053027BB}"/>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6379-734E-9B02-0DBF053027BB}"/>
              </c:ext>
            </c:extLst>
          </c:dPt>
          <c:dPt>
            <c:idx val="4"/>
            <c:bubble3D val="0"/>
            <c:spPr>
              <a:noFill/>
            </c:spPr>
            <c:extLst>
              <c:ext xmlns:c16="http://schemas.microsoft.com/office/drawing/2014/chart" uri="{C3380CC4-5D6E-409C-BE32-E72D297353CC}">
                <c16:uniqueId val="{00000007-6379-734E-9B02-0DBF053027BB}"/>
              </c:ext>
            </c:extLst>
          </c:dPt>
          <c:val>
            <c:numRef>
              <c:f>Formule!$W$17:$W$21</c:f>
              <c:numCache>
                <c:formatCode>General</c:formatCode>
                <c:ptCount val="5"/>
                <c:pt idx="0">
                  <c:v>0</c:v>
                </c:pt>
                <c:pt idx="1">
                  <c:v>20</c:v>
                </c:pt>
                <c:pt idx="2">
                  <c:v>20</c:v>
                </c:pt>
                <c:pt idx="3">
                  <c:v>60</c:v>
                </c:pt>
                <c:pt idx="4">
                  <c:v>100</c:v>
                </c:pt>
              </c:numCache>
            </c:numRef>
          </c:val>
          <c:extLst>
            <c:ext xmlns:c16="http://schemas.microsoft.com/office/drawing/2014/chart" uri="{C3380CC4-5D6E-409C-BE32-E72D297353CC}">
              <c16:uniqueId val="{00000008-6379-734E-9B02-0DBF053027BB}"/>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6379-734E-9B02-0DBF053027BB}"/>
              </c:ext>
            </c:extLst>
          </c:dPt>
          <c:dPt>
            <c:idx val="1"/>
            <c:bubble3D val="0"/>
            <c:spPr>
              <a:solidFill>
                <a:schemeClr val="tx1"/>
              </a:solidFill>
            </c:spPr>
            <c:extLst>
              <c:ext xmlns:c16="http://schemas.microsoft.com/office/drawing/2014/chart" uri="{C3380CC4-5D6E-409C-BE32-E72D297353CC}">
                <c16:uniqueId val="{0000000C-6379-734E-9B02-0DBF053027BB}"/>
              </c:ext>
            </c:extLst>
          </c:dPt>
          <c:dPt>
            <c:idx val="2"/>
            <c:bubble3D val="0"/>
            <c:spPr>
              <a:noFill/>
            </c:spPr>
            <c:extLst>
              <c:ext xmlns:c16="http://schemas.microsoft.com/office/drawing/2014/chart" uri="{C3380CC4-5D6E-409C-BE32-E72D297353CC}">
                <c16:uniqueId val="{0000000E-6379-734E-9B02-0DBF053027BB}"/>
              </c:ext>
            </c:extLst>
          </c:dPt>
          <c:dPt>
            <c:idx val="3"/>
            <c:bubble3D val="0"/>
            <c:spPr>
              <a:noFill/>
            </c:spPr>
            <c:extLst>
              <c:ext xmlns:c16="http://schemas.microsoft.com/office/drawing/2014/chart" uri="{C3380CC4-5D6E-409C-BE32-E72D297353CC}">
                <c16:uniqueId val="{00000010-6379-734E-9B02-0DBF053027BB}"/>
              </c:ext>
            </c:extLst>
          </c:dPt>
          <c:cat>
            <c:numRef>
              <c:f>Formule!$W$32:$W$35</c:f>
              <c:numCache>
                <c:formatCode>0</c:formatCode>
                <c:ptCount val="4"/>
                <c:pt idx="1">
                  <c:v>100</c:v>
                </c:pt>
              </c:numCache>
            </c:numRef>
          </c:cat>
          <c:val>
            <c:numRef>
              <c:f>Formule!$W$25:$W$28</c:f>
              <c:numCache>
                <c:formatCode>General</c:formatCode>
                <c:ptCount val="4"/>
                <c:pt idx="0" formatCode="0">
                  <c:v>100</c:v>
                </c:pt>
                <c:pt idx="1">
                  <c:v>1</c:v>
                </c:pt>
                <c:pt idx="2" formatCode="0">
                  <c:v>-1</c:v>
                </c:pt>
                <c:pt idx="3">
                  <c:v>100</c:v>
                </c:pt>
              </c:numCache>
            </c:numRef>
          </c:val>
          <c:extLst>
            <c:ext xmlns:c16="http://schemas.microsoft.com/office/drawing/2014/chart" uri="{C3380CC4-5D6E-409C-BE32-E72D297353CC}">
              <c16:uniqueId val="{00000011-6379-734E-9B02-0DBF053027BB}"/>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A807-7545-8BC2-E6B19A1ABEE1}"/>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A807-7545-8BC2-E6B19A1ABEE1}"/>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A807-7545-8BC2-E6B19A1ABEE1}"/>
              </c:ext>
            </c:extLst>
          </c:dPt>
          <c:dPt>
            <c:idx val="4"/>
            <c:bubble3D val="0"/>
            <c:spPr>
              <a:noFill/>
            </c:spPr>
            <c:extLst>
              <c:ext xmlns:c16="http://schemas.microsoft.com/office/drawing/2014/chart" uri="{C3380CC4-5D6E-409C-BE32-E72D297353CC}">
                <c16:uniqueId val="{00000007-A807-7545-8BC2-E6B19A1ABEE1}"/>
              </c:ext>
            </c:extLst>
          </c:dPt>
          <c:val>
            <c:numRef>
              <c:f>Formule!$AA$16:$AA$20</c:f>
              <c:numCache>
                <c:formatCode>General</c:formatCode>
                <c:ptCount val="5"/>
                <c:pt idx="0">
                  <c:v>0</c:v>
                </c:pt>
                <c:pt idx="1">
                  <c:v>35</c:v>
                </c:pt>
                <c:pt idx="2">
                  <c:v>35</c:v>
                </c:pt>
                <c:pt idx="3">
                  <c:v>30</c:v>
                </c:pt>
                <c:pt idx="4">
                  <c:v>100</c:v>
                </c:pt>
              </c:numCache>
            </c:numRef>
          </c:val>
          <c:extLst>
            <c:ext xmlns:c16="http://schemas.microsoft.com/office/drawing/2014/chart" uri="{C3380CC4-5D6E-409C-BE32-E72D297353CC}">
              <c16:uniqueId val="{00000008-A807-7545-8BC2-E6B19A1ABEE1}"/>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A807-7545-8BC2-E6B19A1ABEE1}"/>
              </c:ext>
            </c:extLst>
          </c:dPt>
          <c:dPt>
            <c:idx val="1"/>
            <c:bubble3D val="0"/>
            <c:spPr>
              <a:solidFill>
                <a:schemeClr val="tx1"/>
              </a:solidFill>
            </c:spPr>
            <c:extLst>
              <c:ext xmlns:c16="http://schemas.microsoft.com/office/drawing/2014/chart" uri="{C3380CC4-5D6E-409C-BE32-E72D297353CC}">
                <c16:uniqueId val="{0000000C-A807-7545-8BC2-E6B19A1ABEE1}"/>
              </c:ext>
            </c:extLst>
          </c:dPt>
          <c:dPt>
            <c:idx val="2"/>
            <c:bubble3D val="0"/>
            <c:spPr>
              <a:noFill/>
            </c:spPr>
            <c:extLst>
              <c:ext xmlns:c16="http://schemas.microsoft.com/office/drawing/2014/chart" uri="{C3380CC4-5D6E-409C-BE32-E72D297353CC}">
                <c16:uniqueId val="{0000000E-A807-7545-8BC2-E6B19A1ABEE1}"/>
              </c:ext>
            </c:extLst>
          </c:dPt>
          <c:dPt>
            <c:idx val="3"/>
            <c:bubble3D val="0"/>
            <c:spPr>
              <a:noFill/>
            </c:spPr>
            <c:extLst>
              <c:ext xmlns:c16="http://schemas.microsoft.com/office/drawing/2014/chart" uri="{C3380CC4-5D6E-409C-BE32-E72D297353CC}">
                <c16:uniqueId val="{00000010-A807-7545-8BC2-E6B19A1ABEE1}"/>
              </c:ext>
            </c:extLst>
          </c:dPt>
          <c:cat>
            <c:numRef>
              <c:f>Formule!$AA$31:$AA$34</c:f>
              <c:numCache>
                <c:formatCode>0</c:formatCode>
                <c:ptCount val="4"/>
                <c:pt idx="1">
                  <c:v>88.833333333333329</c:v>
                </c:pt>
              </c:numCache>
            </c:numRef>
          </c:cat>
          <c:val>
            <c:numRef>
              <c:f>Formule!$AA$24:$AA$27</c:f>
              <c:numCache>
                <c:formatCode>General</c:formatCode>
                <c:ptCount val="4"/>
                <c:pt idx="0" formatCode="0">
                  <c:v>88.833333333333329</c:v>
                </c:pt>
                <c:pt idx="1">
                  <c:v>1</c:v>
                </c:pt>
                <c:pt idx="2" formatCode="0">
                  <c:v>10.166666666666671</c:v>
                </c:pt>
                <c:pt idx="3">
                  <c:v>100</c:v>
                </c:pt>
              </c:numCache>
            </c:numRef>
          </c:val>
          <c:extLst>
            <c:ext xmlns:c16="http://schemas.microsoft.com/office/drawing/2014/chart" uri="{C3380CC4-5D6E-409C-BE32-E72D297353CC}">
              <c16:uniqueId val="{00000011-A807-7545-8BC2-E6B19A1ABEE1}"/>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3</xdr:col>
      <xdr:colOff>1155700</xdr:colOff>
      <xdr:row>3</xdr:row>
      <xdr:rowOff>825</xdr:rowOff>
    </xdr:from>
    <xdr:to>
      <xdr:col>6</xdr:col>
      <xdr:colOff>390073</xdr:colOff>
      <xdr:row>12</xdr:row>
      <xdr:rowOff>114300</xdr:rowOff>
    </xdr:to>
    <xdr:graphicFrame macro="">
      <xdr:nvGraphicFramePr>
        <xdr:cNvPr id="5" name="Graphique 2">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1905000</xdr:colOff>
      <xdr:row>5</xdr:row>
      <xdr:rowOff>52614</xdr:rowOff>
    </xdr:from>
    <xdr:to>
      <xdr:col>4</xdr:col>
      <xdr:colOff>812800</xdr:colOff>
      <xdr:row>8</xdr:row>
      <xdr:rowOff>25400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0287000" y="1081314"/>
          <a:ext cx="1549400" cy="468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100">
              <a:solidFill>
                <a:schemeClr val="tx1">
                  <a:lumMod val="50000"/>
                  <a:lumOff val="50000"/>
                </a:schemeClr>
              </a:solidFill>
            </a:rPr>
            <a:t>Couverture insuffisante pour une DA</a:t>
          </a:r>
        </a:p>
      </xdr:txBody>
    </xdr:sp>
    <xdr:clientData/>
  </xdr:twoCellAnchor>
  <xdr:twoCellAnchor>
    <xdr:from>
      <xdr:col>4</xdr:col>
      <xdr:colOff>2808516</xdr:colOff>
      <xdr:row>5</xdr:row>
      <xdr:rowOff>97969</xdr:rowOff>
    </xdr:from>
    <xdr:to>
      <xdr:col>5</xdr:col>
      <xdr:colOff>508000</xdr:colOff>
      <xdr:row>9</xdr:row>
      <xdr:rowOff>21769</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13832116" y="1126669"/>
          <a:ext cx="1382484" cy="584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100">
              <a:solidFill>
                <a:schemeClr val="tx1">
                  <a:lumMod val="50000"/>
                  <a:lumOff val="50000"/>
                </a:schemeClr>
              </a:solidFill>
            </a:rPr>
            <a:t>Couverture favorable à une 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493484</xdr:colOff>
      <xdr:row>3</xdr:row>
      <xdr:rowOff>116648</xdr:rowOff>
    </xdr:from>
    <xdr:to>
      <xdr:col>5</xdr:col>
      <xdr:colOff>32655</xdr:colOff>
      <xdr:row>12</xdr:row>
      <xdr:rowOff>12700</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6754584" y="611948"/>
          <a:ext cx="6752771" cy="1762952"/>
          <a:chOff x="4649091" y="650423"/>
          <a:chExt cx="3580508" cy="2043150"/>
        </a:xfrm>
      </xdr:grpSpPr>
      <xdr:graphicFrame macro="">
        <xdr:nvGraphicFramePr>
          <xdr:cNvPr id="4" name="Graphique 2">
            <a:extLst>
              <a:ext uri="{FF2B5EF4-FFF2-40B4-BE49-F238E27FC236}">
                <a16:creationId xmlns:a16="http://schemas.microsoft.com/office/drawing/2014/main" id="{00000000-0008-0000-0200-000004000000}"/>
              </a:ext>
            </a:extLst>
          </xdr:cNvPr>
          <xdr:cNvGraphicFramePr>
            <a:graphicFrameLocks/>
          </xdr:cNvGraphicFramePr>
        </xdr:nvGraphicFramePr>
        <xdr:xfrm>
          <a:off x="4649091" y="650423"/>
          <a:ext cx="3470366" cy="204315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4779919" y="1359498"/>
            <a:ext cx="740228" cy="257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a:t>
            </a:r>
            <a:r>
              <a:rPr lang="fr-FR" sz="1100" baseline="0">
                <a:solidFill>
                  <a:schemeClr val="tx1">
                    <a:lumMod val="50000"/>
                    <a:lumOff val="50000"/>
                  </a:schemeClr>
                </a:solidFill>
              </a:rPr>
              <a:t> la DA</a:t>
            </a:r>
            <a:endParaRPr lang="fr-FR" sz="1100">
              <a:solidFill>
                <a:schemeClr val="tx1">
                  <a:lumMod val="50000"/>
                  <a:lumOff val="50000"/>
                </a:schemeClr>
              </a:solidFill>
            </a:endParaRPr>
          </a:p>
        </xdr:txBody>
      </xdr:sp>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7347859" y="1421829"/>
            <a:ext cx="881740" cy="240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 la DA</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287866</xdr:colOff>
      <xdr:row>6</xdr:row>
      <xdr:rowOff>96124</xdr:rowOff>
    </xdr:from>
    <xdr:to>
      <xdr:col>6</xdr:col>
      <xdr:colOff>279875</xdr:colOff>
      <xdr:row>9</xdr:row>
      <xdr:rowOff>50660</xdr:rowOff>
    </xdr:to>
    <xdr:grpSp>
      <xdr:nvGrpSpPr>
        <xdr:cNvPr id="2" name="Group 9">
          <a:extLst>
            <a:ext uri="{FF2B5EF4-FFF2-40B4-BE49-F238E27FC236}">
              <a16:creationId xmlns:a16="http://schemas.microsoft.com/office/drawing/2014/main" id="{5988B3CF-A0D0-504E-9216-9DDE8286F7D1}"/>
            </a:ext>
          </a:extLst>
        </xdr:cNvPr>
        <xdr:cNvGrpSpPr/>
      </xdr:nvGrpSpPr>
      <xdr:grpSpPr>
        <a:xfrm>
          <a:off x="10003366" y="1569324"/>
          <a:ext cx="5427609" cy="500636"/>
          <a:chOff x="5440409" y="664027"/>
          <a:chExt cx="3232994" cy="727166"/>
        </a:xfrm>
      </xdr:grpSpPr>
      <xdr:sp macro="" textlink="">
        <xdr:nvSpPr>
          <xdr:cNvPr id="3" name="TextBox 11">
            <a:extLst>
              <a:ext uri="{FF2B5EF4-FFF2-40B4-BE49-F238E27FC236}">
                <a16:creationId xmlns:a16="http://schemas.microsoft.com/office/drawing/2014/main" id="{03715ABF-7614-34CE-911E-3BEC5328C4A6}"/>
              </a:ext>
            </a:extLst>
          </xdr:cNvPr>
          <xdr:cNvSpPr txBox="1"/>
        </xdr:nvSpPr>
        <xdr:spPr>
          <a:xfrm>
            <a:off x="5440409" y="664027"/>
            <a:ext cx="886655" cy="72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a:t>
            </a:r>
            <a:r>
              <a:rPr lang="fr-FR" sz="1100" baseline="0">
                <a:solidFill>
                  <a:schemeClr val="tx1">
                    <a:lumMod val="50000"/>
                    <a:lumOff val="50000"/>
                  </a:schemeClr>
                </a:solidFill>
              </a:rPr>
              <a:t> la DA</a:t>
            </a:r>
            <a:endParaRPr lang="fr-FR" sz="1100">
              <a:solidFill>
                <a:schemeClr val="tx1">
                  <a:lumMod val="50000"/>
                  <a:lumOff val="50000"/>
                </a:schemeClr>
              </a:solidFill>
            </a:endParaRPr>
          </a:p>
        </xdr:txBody>
      </xdr:sp>
      <xdr:sp macro="" textlink="">
        <xdr:nvSpPr>
          <xdr:cNvPr id="4" name="TextBox 12">
            <a:extLst>
              <a:ext uri="{FF2B5EF4-FFF2-40B4-BE49-F238E27FC236}">
                <a16:creationId xmlns:a16="http://schemas.microsoft.com/office/drawing/2014/main" id="{E7CB4E45-C2B3-66C8-2530-BBCF0968356C}"/>
              </a:ext>
            </a:extLst>
          </xdr:cNvPr>
          <xdr:cNvSpPr txBox="1"/>
        </xdr:nvSpPr>
        <xdr:spPr>
          <a:xfrm>
            <a:off x="7791663" y="679740"/>
            <a:ext cx="881740" cy="584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 la DA</a:t>
            </a:r>
          </a:p>
        </xdr:txBody>
      </xdr:sp>
    </xdr:grpSp>
    <xdr:clientData/>
  </xdr:twoCellAnchor>
  <xdr:twoCellAnchor>
    <xdr:from>
      <xdr:col>1</xdr:col>
      <xdr:colOff>231635</xdr:colOff>
      <xdr:row>5</xdr:row>
      <xdr:rowOff>77378</xdr:rowOff>
    </xdr:from>
    <xdr:to>
      <xdr:col>7</xdr:col>
      <xdr:colOff>811333</xdr:colOff>
      <xdr:row>14</xdr:row>
      <xdr:rowOff>101600</xdr:rowOff>
    </xdr:to>
    <xdr:graphicFrame macro="">
      <xdr:nvGraphicFramePr>
        <xdr:cNvPr id="6" name="Graphique 2">
          <a:extLst>
            <a:ext uri="{FF2B5EF4-FFF2-40B4-BE49-F238E27FC236}">
              <a16:creationId xmlns:a16="http://schemas.microsoft.com/office/drawing/2014/main" id="{DA8253C3-E3AB-0400-9206-1E55E49688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423627</xdr:colOff>
      <xdr:row>4</xdr:row>
      <xdr:rowOff>9040</xdr:rowOff>
    </xdr:from>
    <xdr:to>
      <xdr:col>4</xdr:col>
      <xdr:colOff>2659016</xdr:colOff>
      <xdr:row>6</xdr:row>
      <xdr:rowOff>153800</xdr:rowOff>
    </xdr:to>
    <xdr:grpSp>
      <xdr:nvGrpSpPr>
        <xdr:cNvPr id="10" name="Group 9">
          <a:extLst>
            <a:ext uri="{FF2B5EF4-FFF2-40B4-BE49-F238E27FC236}">
              <a16:creationId xmlns:a16="http://schemas.microsoft.com/office/drawing/2014/main" id="{00000000-0008-0000-0300-00000A000000}"/>
            </a:ext>
          </a:extLst>
        </xdr:cNvPr>
        <xdr:cNvGrpSpPr/>
      </xdr:nvGrpSpPr>
      <xdr:grpSpPr>
        <a:xfrm>
          <a:off x="9123127" y="1037740"/>
          <a:ext cx="4483289" cy="474960"/>
          <a:chOff x="4920397" y="804344"/>
          <a:chExt cx="2755084" cy="607532"/>
        </a:xfrm>
      </xdr:grpSpPr>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4920397" y="804344"/>
            <a:ext cx="1130593" cy="362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 la DA</a:t>
            </a:r>
          </a:p>
        </xdr:txBody>
      </xdr:sp>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6793741" y="827312"/>
            <a:ext cx="881740" cy="584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a:t>
            </a:r>
            <a:r>
              <a:rPr lang="fr-FR" sz="1100" baseline="0">
                <a:solidFill>
                  <a:schemeClr val="tx1">
                    <a:lumMod val="50000"/>
                    <a:lumOff val="50000"/>
                  </a:schemeClr>
                </a:solidFill>
              </a:rPr>
              <a:t> la DA</a:t>
            </a:r>
            <a:endParaRPr lang="fr-FR" sz="1100">
              <a:solidFill>
                <a:schemeClr val="tx1">
                  <a:lumMod val="50000"/>
                  <a:lumOff val="50000"/>
                </a:schemeClr>
              </a:solidFill>
            </a:endParaRPr>
          </a:p>
        </xdr:txBody>
      </xdr:sp>
    </xdr:grpSp>
    <xdr:clientData/>
  </xdr:twoCellAnchor>
  <xdr:twoCellAnchor>
    <xdr:from>
      <xdr:col>1</xdr:col>
      <xdr:colOff>635000</xdr:colOff>
      <xdr:row>3</xdr:row>
      <xdr:rowOff>12668</xdr:rowOff>
    </xdr:from>
    <xdr:to>
      <xdr:col>4</xdr:col>
      <xdr:colOff>3086100</xdr:colOff>
      <xdr:row>10</xdr:row>
      <xdr:rowOff>152400</xdr:rowOff>
    </xdr:to>
    <xdr:graphicFrame macro="">
      <xdr:nvGraphicFramePr>
        <xdr:cNvPr id="20" name="Graphique 2">
          <a:extLst>
            <a:ext uri="{FF2B5EF4-FFF2-40B4-BE49-F238E27FC236}">
              <a16:creationId xmlns:a16="http://schemas.microsoft.com/office/drawing/2014/main" id="{00000000-0008-0000-03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423627</xdr:colOff>
      <xdr:row>4</xdr:row>
      <xdr:rowOff>9040</xdr:rowOff>
    </xdr:from>
    <xdr:to>
      <xdr:col>4</xdr:col>
      <xdr:colOff>2659016</xdr:colOff>
      <xdr:row>6</xdr:row>
      <xdr:rowOff>153800</xdr:rowOff>
    </xdr:to>
    <xdr:grpSp>
      <xdr:nvGrpSpPr>
        <xdr:cNvPr id="2" name="Group 9">
          <a:extLst>
            <a:ext uri="{FF2B5EF4-FFF2-40B4-BE49-F238E27FC236}">
              <a16:creationId xmlns:a16="http://schemas.microsoft.com/office/drawing/2014/main" id="{E5A6FFB1-FA44-E74B-BBB6-E60C3FCAC40C}"/>
            </a:ext>
          </a:extLst>
        </xdr:cNvPr>
        <xdr:cNvGrpSpPr/>
      </xdr:nvGrpSpPr>
      <xdr:grpSpPr>
        <a:xfrm>
          <a:off x="9123127" y="1037740"/>
          <a:ext cx="4483289" cy="474960"/>
          <a:chOff x="4920397" y="804344"/>
          <a:chExt cx="2755084" cy="607532"/>
        </a:xfrm>
      </xdr:grpSpPr>
      <xdr:sp macro="" textlink="">
        <xdr:nvSpPr>
          <xdr:cNvPr id="3" name="TextBox 11">
            <a:extLst>
              <a:ext uri="{FF2B5EF4-FFF2-40B4-BE49-F238E27FC236}">
                <a16:creationId xmlns:a16="http://schemas.microsoft.com/office/drawing/2014/main" id="{EA9B7D55-74FA-7AFA-3B8E-32639AE71144}"/>
              </a:ext>
            </a:extLst>
          </xdr:cNvPr>
          <xdr:cNvSpPr txBox="1"/>
        </xdr:nvSpPr>
        <xdr:spPr>
          <a:xfrm>
            <a:off x="4920397" y="804344"/>
            <a:ext cx="1130593" cy="362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 la DA</a:t>
            </a:r>
          </a:p>
        </xdr:txBody>
      </xdr:sp>
      <xdr:sp macro="" textlink="">
        <xdr:nvSpPr>
          <xdr:cNvPr id="4" name="TextBox 12">
            <a:extLst>
              <a:ext uri="{FF2B5EF4-FFF2-40B4-BE49-F238E27FC236}">
                <a16:creationId xmlns:a16="http://schemas.microsoft.com/office/drawing/2014/main" id="{DFB6E10F-6654-5A7C-77CD-590B376A240A}"/>
              </a:ext>
            </a:extLst>
          </xdr:cNvPr>
          <xdr:cNvSpPr txBox="1"/>
        </xdr:nvSpPr>
        <xdr:spPr>
          <a:xfrm>
            <a:off x="6793741" y="827312"/>
            <a:ext cx="881740" cy="584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a:t>
            </a:r>
            <a:r>
              <a:rPr lang="fr-FR" sz="1100" baseline="0">
                <a:solidFill>
                  <a:schemeClr val="tx1">
                    <a:lumMod val="50000"/>
                    <a:lumOff val="50000"/>
                  </a:schemeClr>
                </a:solidFill>
              </a:rPr>
              <a:t> la DA</a:t>
            </a:r>
            <a:endParaRPr lang="fr-FR" sz="1100">
              <a:solidFill>
                <a:schemeClr val="tx1">
                  <a:lumMod val="50000"/>
                  <a:lumOff val="50000"/>
                </a:schemeClr>
              </a:solidFill>
            </a:endParaRPr>
          </a:p>
        </xdr:txBody>
      </xdr:sp>
    </xdr:grpSp>
    <xdr:clientData/>
  </xdr:twoCellAnchor>
  <xdr:twoCellAnchor>
    <xdr:from>
      <xdr:col>1</xdr:col>
      <xdr:colOff>635000</xdr:colOff>
      <xdr:row>3</xdr:row>
      <xdr:rowOff>12668</xdr:rowOff>
    </xdr:from>
    <xdr:to>
      <xdr:col>4</xdr:col>
      <xdr:colOff>3086100</xdr:colOff>
      <xdr:row>10</xdr:row>
      <xdr:rowOff>152400</xdr:rowOff>
    </xdr:to>
    <xdr:graphicFrame macro="">
      <xdr:nvGraphicFramePr>
        <xdr:cNvPr id="5" name="Graphique 2">
          <a:extLst>
            <a:ext uri="{FF2B5EF4-FFF2-40B4-BE49-F238E27FC236}">
              <a16:creationId xmlns:a16="http://schemas.microsoft.com/office/drawing/2014/main" id="{629D8FBF-7BFD-AB4B-B23B-68E6693EAA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423627</xdr:colOff>
      <xdr:row>4</xdr:row>
      <xdr:rowOff>9040</xdr:rowOff>
    </xdr:from>
    <xdr:to>
      <xdr:col>4</xdr:col>
      <xdr:colOff>2659016</xdr:colOff>
      <xdr:row>6</xdr:row>
      <xdr:rowOff>153800</xdr:rowOff>
    </xdr:to>
    <xdr:grpSp>
      <xdr:nvGrpSpPr>
        <xdr:cNvPr id="2" name="Group 9">
          <a:extLst>
            <a:ext uri="{FF2B5EF4-FFF2-40B4-BE49-F238E27FC236}">
              <a16:creationId xmlns:a16="http://schemas.microsoft.com/office/drawing/2014/main" id="{D306018E-8929-A441-BD34-59EFD5226DAB}"/>
            </a:ext>
          </a:extLst>
        </xdr:cNvPr>
        <xdr:cNvGrpSpPr/>
      </xdr:nvGrpSpPr>
      <xdr:grpSpPr>
        <a:xfrm>
          <a:off x="9123127" y="1037740"/>
          <a:ext cx="4483289" cy="474960"/>
          <a:chOff x="4920397" y="804344"/>
          <a:chExt cx="2755084" cy="607532"/>
        </a:xfrm>
      </xdr:grpSpPr>
      <xdr:sp macro="" textlink="">
        <xdr:nvSpPr>
          <xdr:cNvPr id="3" name="TextBox 11">
            <a:extLst>
              <a:ext uri="{FF2B5EF4-FFF2-40B4-BE49-F238E27FC236}">
                <a16:creationId xmlns:a16="http://schemas.microsoft.com/office/drawing/2014/main" id="{709DA131-A3D2-7788-1AAA-2A73D31AA0F2}"/>
              </a:ext>
            </a:extLst>
          </xdr:cNvPr>
          <xdr:cNvSpPr txBox="1"/>
        </xdr:nvSpPr>
        <xdr:spPr>
          <a:xfrm>
            <a:off x="4920397" y="804344"/>
            <a:ext cx="1130593" cy="362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 la DA</a:t>
            </a:r>
          </a:p>
        </xdr:txBody>
      </xdr:sp>
      <xdr:sp macro="" textlink="">
        <xdr:nvSpPr>
          <xdr:cNvPr id="4" name="TextBox 12">
            <a:extLst>
              <a:ext uri="{FF2B5EF4-FFF2-40B4-BE49-F238E27FC236}">
                <a16:creationId xmlns:a16="http://schemas.microsoft.com/office/drawing/2014/main" id="{D0155A64-4993-8F87-588C-EE670F9BC5FE}"/>
              </a:ext>
            </a:extLst>
          </xdr:cNvPr>
          <xdr:cNvSpPr txBox="1"/>
        </xdr:nvSpPr>
        <xdr:spPr>
          <a:xfrm>
            <a:off x="6793741" y="827312"/>
            <a:ext cx="881740" cy="584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a:t>
            </a:r>
            <a:r>
              <a:rPr lang="fr-FR" sz="1100" baseline="0">
                <a:solidFill>
                  <a:schemeClr val="tx1">
                    <a:lumMod val="50000"/>
                    <a:lumOff val="50000"/>
                  </a:schemeClr>
                </a:solidFill>
              </a:rPr>
              <a:t> la DA</a:t>
            </a:r>
            <a:endParaRPr lang="fr-FR" sz="1100">
              <a:solidFill>
                <a:schemeClr val="tx1">
                  <a:lumMod val="50000"/>
                  <a:lumOff val="50000"/>
                </a:schemeClr>
              </a:solidFill>
            </a:endParaRPr>
          </a:p>
        </xdr:txBody>
      </xdr:sp>
    </xdr:grpSp>
    <xdr:clientData/>
  </xdr:twoCellAnchor>
  <xdr:twoCellAnchor>
    <xdr:from>
      <xdr:col>1</xdr:col>
      <xdr:colOff>635000</xdr:colOff>
      <xdr:row>3</xdr:row>
      <xdr:rowOff>12668</xdr:rowOff>
    </xdr:from>
    <xdr:to>
      <xdr:col>4</xdr:col>
      <xdr:colOff>3086100</xdr:colOff>
      <xdr:row>10</xdr:row>
      <xdr:rowOff>152400</xdr:rowOff>
    </xdr:to>
    <xdr:graphicFrame macro="">
      <xdr:nvGraphicFramePr>
        <xdr:cNvPr id="5" name="Graphique 2">
          <a:extLst>
            <a:ext uri="{FF2B5EF4-FFF2-40B4-BE49-F238E27FC236}">
              <a16:creationId xmlns:a16="http://schemas.microsoft.com/office/drawing/2014/main" id="{ABD7D314-F571-8044-80D4-2D1CE569D7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156919</xdr:colOff>
      <xdr:row>3</xdr:row>
      <xdr:rowOff>21977</xdr:rowOff>
    </xdr:from>
    <xdr:to>
      <xdr:col>6</xdr:col>
      <xdr:colOff>114295</xdr:colOff>
      <xdr:row>6</xdr:row>
      <xdr:rowOff>1</xdr:rowOff>
    </xdr:to>
    <xdr:grpSp>
      <xdr:nvGrpSpPr>
        <xdr:cNvPr id="2" name="Group 9">
          <a:extLst>
            <a:ext uri="{FF2B5EF4-FFF2-40B4-BE49-F238E27FC236}">
              <a16:creationId xmlns:a16="http://schemas.microsoft.com/office/drawing/2014/main" id="{85DBAA22-BED3-FB41-AB37-31EDF89B2DAD}"/>
            </a:ext>
          </a:extLst>
        </xdr:cNvPr>
        <xdr:cNvGrpSpPr/>
      </xdr:nvGrpSpPr>
      <xdr:grpSpPr>
        <a:xfrm>
          <a:off x="9148519" y="885577"/>
          <a:ext cx="4224576" cy="473324"/>
          <a:chOff x="4749922" y="827312"/>
          <a:chExt cx="3935907" cy="598867"/>
        </a:xfrm>
      </xdr:grpSpPr>
      <xdr:sp macro="" textlink="">
        <xdr:nvSpPr>
          <xdr:cNvPr id="3" name="TextBox 11">
            <a:extLst>
              <a:ext uri="{FF2B5EF4-FFF2-40B4-BE49-F238E27FC236}">
                <a16:creationId xmlns:a16="http://schemas.microsoft.com/office/drawing/2014/main" id="{CD532C7F-3A98-5E55-6F2C-90A3FB043A15}"/>
              </a:ext>
            </a:extLst>
          </xdr:cNvPr>
          <xdr:cNvSpPr txBox="1"/>
        </xdr:nvSpPr>
        <xdr:spPr>
          <a:xfrm>
            <a:off x="4749922" y="840779"/>
            <a:ext cx="1186275" cy="585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 la DA</a:t>
            </a:r>
          </a:p>
        </xdr:txBody>
      </xdr:sp>
      <xdr:sp macro="" textlink="">
        <xdr:nvSpPr>
          <xdr:cNvPr id="4" name="TextBox 12">
            <a:extLst>
              <a:ext uri="{FF2B5EF4-FFF2-40B4-BE49-F238E27FC236}">
                <a16:creationId xmlns:a16="http://schemas.microsoft.com/office/drawing/2014/main" id="{9BD2112D-8536-C2AF-DCB1-510454DC1B9C}"/>
              </a:ext>
            </a:extLst>
          </xdr:cNvPr>
          <xdr:cNvSpPr txBox="1"/>
        </xdr:nvSpPr>
        <xdr:spPr>
          <a:xfrm>
            <a:off x="7617824" y="827312"/>
            <a:ext cx="1068005" cy="584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 la DA</a:t>
            </a:r>
          </a:p>
        </xdr:txBody>
      </xdr:sp>
    </xdr:grpSp>
    <xdr:clientData/>
  </xdr:twoCellAnchor>
  <xdr:twoCellAnchor>
    <xdr:from>
      <xdr:col>0</xdr:col>
      <xdr:colOff>7540171</xdr:colOff>
      <xdr:row>1</xdr:row>
      <xdr:rowOff>18108</xdr:rowOff>
    </xdr:from>
    <xdr:to>
      <xdr:col>7</xdr:col>
      <xdr:colOff>317231</xdr:colOff>
      <xdr:row>10</xdr:row>
      <xdr:rowOff>177799</xdr:rowOff>
    </xdr:to>
    <xdr:graphicFrame macro="">
      <xdr:nvGraphicFramePr>
        <xdr:cNvPr id="6" name="Graphique 2">
          <a:extLst>
            <a:ext uri="{FF2B5EF4-FFF2-40B4-BE49-F238E27FC236}">
              <a16:creationId xmlns:a16="http://schemas.microsoft.com/office/drawing/2014/main" id="{CC7D33C3-C05C-C400-BEEA-73176FD9C9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18"/>
  <sheetViews>
    <sheetView showGridLines="0" zoomScaleNormal="100" workbookViewId="0">
      <selection activeCell="A11" sqref="A11:M14"/>
    </sheetView>
  </sheetViews>
  <sheetFormatPr baseColWidth="10" defaultColWidth="8.6640625" defaultRowHeight="13" x14ac:dyDescent="0.15"/>
  <cols>
    <col min="1" max="1" width="8.6640625" style="1"/>
    <col min="2" max="2" width="17.6640625" style="1" customWidth="1"/>
    <col min="3" max="3" width="55.5" style="1" customWidth="1"/>
    <col min="4" max="4" width="8.6640625" style="1"/>
    <col min="5" max="5" width="22.5" style="1" customWidth="1"/>
    <col min="6" max="7" width="8.6640625" style="1"/>
    <col min="8" max="8" width="10.5" style="1" customWidth="1"/>
    <col min="9" max="16384" width="8.6640625" style="1"/>
  </cols>
  <sheetData>
    <row r="1" spans="1:23" s="32" customFormat="1" ht="16" thickBot="1" x14ac:dyDescent="0.25">
      <c r="B1" s="33"/>
      <c r="E1" s="34" t="s">
        <v>37</v>
      </c>
      <c r="G1" s="35"/>
      <c r="H1" s="36"/>
      <c r="I1" s="36"/>
      <c r="J1" s="36"/>
      <c r="K1" s="36"/>
      <c r="L1" s="36"/>
      <c r="M1" s="36"/>
      <c r="N1" s="36"/>
    </row>
    <row r="2" spans="1:23" s="32" customFormat="1" ht="15" x14ac:dyDescent="0.2">
      <c r="A2" s="37" t="s">
        <v>38</v>
      </c>
      <c r="B2" s="38"/>
      <c r="C2" s="39"/>
      <c r="D2" s="40" t="s">
        <v>39</v>
      </c>
      <c r="E2" s="41" t="s">
        <v>42</v>
      </c>
      <c r="F2" s="42"/>
      <c r="G2" s="42"/>
      <c r="H2" s="42"/>
      <c r="I2" s="42"/>
      <c r="J2" s="43"/>
      <c r="K2" s="43"/>
      <c r="L2" s="43"/>
      <c r="M2" s="43"/>
      <c r="N2" s="43"/>
      <c r="O2" s="34"/>
      <c r="P2" s="34"/>
      <c r="Q2" s="34"/>
      <c r="R2" s="34"/>
      <c r="S2" s="34"/>
      <c r="T2" s="34"/>
      <c r="U2" s="34"/>
      <c r="V2" s="34"/>
      <c r="W2" s="34"/>
    </row>
    <row r="3" spans="1:23" s="32" customFormat="1" ht="15" x14ac:dyDescent="0.2">
      <c r="A3" s="44" t="s">
        <v>40</v>
      </c>
      <c r="B3" s="45"/>
      <c r="C3" s="46"/>
      <c r="D3" s="42"/>
      <c r="E3" s="47"/>
      <c r="F3" s="42"/>
      <c r="G3" s="42"/>
      <c r="H3" s="42"/>
      <c r="I3" s="42"/>
      <c r="J3" s="43"/>
      <c r="K3" s="43"/>
      <c r="L3" s="43"/>
      <c r="M3" s="43"/>
      <c r="N3" s="43"/>
      <c r="O3" s="34"/>
      <c r="P3" s="34"/>
      <c r="Q3" s="34"/>
      <c r="R3" s="34"/>
      <c r="S3" s="34"/>
      <c r="T3" s="34"/>
      <c r="U3" s="34"/>
      <c r="V3" s="34"/>
      <c r="W3" s="34"/>
    </row>
    <row r="4" spans="1:23" s="32" customFormat="1" ht="16" thickBot="1" x14ac:dyDescent="0.25">
      <c r="A4" s="48" t="s">
        <v>41</v>
      </c>
      <c r="B4" s="49"/>
      <c r="C4" s="50"/>
      <c r="D4" s="51"/>
      <c r="E4" s="52"/>
      <c r="F4" s="42"/>
      <c r="G4" s="42"/>
      <c r="H4" s="42"/>
      <c r="I4" s="42"/>
      <c r="J4" s="43"/>
      <c r="K4" s="43"/>
      <c r="L4" s="43"/>
      <c r="M4" s="43"/>
      <c r="N4" s="43"/>
      <c r="O4" s="34"/>
      <c r="P4" s="34"/>
      <c r="Q4" s="34"/>
      <c r="R4" s="34"/>
      <c r="S4" s="34"/>
      <c r="T4" s="34"/>
      <c r="U4" s="34"/>
      <c r="V4" s="34"/>
      <c r="W4" s="34"/>
    </row>
    <row r="5" spans="1:23" s="32" customFormat="1" ht="15" x14ac:dyDescent="0.2">
      <c r="E5" s="34"/>
      <c r="G5" s="35"/>
      <c r="H5" s="36"/>
      <c r="I5" s="36"/>
      <c r="J5" s="36"/>
      <c r="K5" s="36"/>
      <c r="L5" s="36"/>
      <c r="M5" s="36"/>
      <c r="N5" s="36"/>
    </row>
    <row r="7" spans="1:23" x14ac:dyDescent="0.15">
      <c r="A7" s="13" t="s">
        <v>24</v>
      </c>
    </row>
    <row r="8" spans="1:23" x14ac:dyDescent="0.15">
      <c r="A8" s="7"/>
    </row>
    <row r="9" spans="1:23" x14ac:dyDescent="0.15">
      <c r="A9" s="1" t="s">
        <v>26</v>
      </c>
    </row>
    <row r="11" spans="1:23" x14ac:dyDescent="0.15">
      <c r="A11" s="69" t="s">
        <v>43</v>
      </c>
      <c r="B11" s="69"/>
      <c r="C11" s="69"/>
      <c r="D11" s="69"/>
      <c r="E11" s="69"/>
      <c r="F11" s="69"/>
      <c r="G11" s="69"/>
      <c r="H11" s="69"/>
      <c r="I11" s="69"/>
      <c r="J11" s="69"/>
      <c r="K11" s="69"/>
      <c r="L11" s="69"/>
      <c r="M11" s="69"/>
    </row>
    <row r="12" spans="1:23" x14ac:dyDescent="0.15">
      <c r="A12" s="69"/>
      <c r="B12" s="69"/>
      <c r="C12" s="69"/>
      <c r="D12" s="69"/>
      <c r="E12" s="69"/>
      <c r="F12" s="69"/>
      <c r="G12" s="69"/>
      <c r="H12" s="69"/>
      <c r="I12" s="69"/>
      <c r="J12" s="69"/>
      <c r="K12" s="69"/>
      <c r="L12" s="69"/>
      <c r="M12" s="69"/>
    </row>
    <row r="13" spans="1:23" x14ac:dyDescent="0.15">
      <c r="A13" s="69"/>
      <c r="B13" s="69"/>
      <c r="C13" s="69"/>
      <c r="D13" s="69"/>
      <c r="E13" s="69"/>
      <c r="F13" s="69"/>
      <c r="G13" s="69"/>
      <c r="H13" s="69"/>
      <c r="I13" s="69"/>
      <c r="J13" s="69"/>
      <c r="K13" s="69"/>
      <c r="L13" s="69"/>
      <c r="M13" s="69"/>
    </row>
    <row r="14" spans="1:23" ht="172" customHeight="1" x14ac:dyDescent="0.15">
      <c r="A14" s="69"/>
      <c r="B14" s="69"/>
      <c r="C14" s="69"/>
      <c r="D14" s="69"/>
      <c r="E14" s="69"/>
      <c r="F14" s="69"/>
      <c r="G14" s="69"/>
      <c r="H14" s="69"/>
      <c r="I14" s="69"/>
      <c r="J14" s="69"/>
      <c r="K14" s="69"/>
      <c r="L14" s="69"/>
      <c r="M14" s="69"/>
    </row>
    <row r="16" spans="1:23" ht="34.25" customHeight="1" x14ac:dyDescent="0.15">
      <c r="A16" s="69" t="s">
        <v>25</v>
      </c>
      <c r="B16" s="69"/>
      <c r="C16" s="69"/>
      <c r="D16" s="69"/>
      <c r="E16" s="69"/>
      <c r="F16" s="69"/>
      <c r="G16" s="69"/>
      <c r="H16" s="17" t="s">
        <v>36</v>
      </c>
      <c r="I16" s="12"/>
      <c r="J16" s="12"/>
      <c r="K16" s="12"/>
      <c r="L16" s="12"/>
      <c r="M16" s="12"/>
    </row>
    <row r="18" spans="1:13" ht="47" customHeight="1" x14ac:dyDescent="0.15">
      <c r="A18" s="70" t="s">
        <v>32</v>
      </c>
      <c r="B18" s="70"/>
      <c r="C18" s="70"/>
      <c r="D18" s="70"/>
      <c r="E18" s="70"/>
      <c r="F18" s="70"/>
      <c r="G18" s="70"/>
      <c r="H18" s="70"/>
      <c r="I18" s="70"/>
      <c r="J18" s="70"/>
      <c r="K18" s="70"/>
      <c r="L18" s="70"/>
      <c r="M18" s="70"/>
    </row>
  </sheetData>
  <mergeCells count="3">
    <mergeCell ref="A11:M14"/>
    <mergeCell ref="A18:M18"/>
    <mergeCell ref="A16:G16"/>
  </mergeCells>
  <conditionalFormatting sqref="B2:B4">
    <cfRule type="cellIs" dxfId="0" priority="1" operator="equal">
      <formula>0</formula>
    </cfRule>
  </conditionalFormatting>
  <hyperlinks>
    <hyperlink ref="H16" location="'Control Environment'!F13" display="Colonne F" xr:uid="{00000000-0004-0000-0000-000000000000}"/>
  </hyperlinks>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dimension ref="A2:M57"/>
  <sheetViews>
    <sheetView showGridLines="0" zoomScaleNormal="100" workbookViewId="0">
      <selection activeCell="E30" sqref="E30"/>
    </sheetView>
  </sheetViews>
  <sheetFormatPr baseColWidth="10" defaultColWidth="9.33203125" defaultRowHeight="13" x14ac:dyDescent="0.15"/>
  <cols>
    <col min="1" max="1" width="90.5" style="1" customWidth="1"/>
    <col min="2" max="2" width="10.1640625" style="1" customWidth="1"/>
    <col min="3" max="3" width="9.33203125" style="1"/>
    <col min="4" max="4" width="34.6640625" style="1" customWidth="1"/>
    <col min="5" max="5" width="48.33203125" style="3" customWidth="1"/>
    <col min="6" max="6" width="8.33203125" style="1" customWidth="1"/>
    <col min="7" max="7" width="12.5" style="1" customWidth="1"/>
    <col min="8" max="8" width="29" style="24" customWidth="1"/>
    <col min="11" max="13" width="9.33203125" style="28"/>
    <col min="14" max="16384" width="9.33203125" style="1"/>
  </cols>
  <sheetData>
    <row r="2" spans="1:13" x14ac:dyDescent="0.15">
      <c r="A2" s="72" t="s">
        <v>67</v>
      </c>
      <c r="B2" s="73"/>
      <c r="C2" s="73"/>
      <c r="D2" s="73"/>
      <c r="E2" s="74"/>
    </row>
    <row r="3" spans="1:13" x14ac:dyDescent="0.15">
      <c r="E3" s="20"/>
      <c r="F3" s="8"/>
      <c r="G3" s="8"/>
    </row>
    <row r="4" spans="1:13" ht="42.75" customHeight="1" x14ac:dyDescent="0.15">
      <c r="A4" s="71" t="s">
        <v>44</v>
      </c>
      <c r="B4" s="71"/>
      <c r="K4" s="26"/>
    </row>
    <row r="5" spans="1:13" ht="13.25" customHeight="1" x14ac:dyDescent="0.15">
      <c r="A5" s="71"/>
      <c r="B5" s="71"/>
      <c r="K5" s="26"/>
      <c r="L5" s="26"/>
    </row>
    <row r="6" spans="1:13" ht="13.25" customHeight="1" x14ac:dyDescent="0.15">
      <c r="A6" s="71"/>
      <c r="B6" s="71"/>
      <c r="K6" s="26"/>
      <c r="L6" s="26"/>
    </row>
    <row r="7" spans="1:13" ht="13.25" customHeight="1" x14ac:dyDescent="0.15">
      <c r="A7" s="71"/>
      <c r="B7" s="71"/>
      <c r="K7" s="26"/>
      <c r="L7" s="26"/>
    </row>
    <row r="8" spans="1:13" ht="13.25" customHeight="1" x14ac:dyDescent="0.15">
      <c r="A8" s="71"/>
      <c r="B8" s="71"/>
      <c r="K8" s="26"/>
    </row>
    <row r="9" spans="1:13" ht="13.25" customHeight="1" x14ac:dyDescent="0.15">
      <c r="A9" s="6"/>
      <c r="B9" s="6"/>
      <c r="K9" s="26"/>
    </row>
    <row r="10" spans="1:13" ht="15" x14ac:dyDescent="0.15">
      <c r="A10" s="6" t="s">
        <v>20</v>
      </c>
      <c r="B10" s="6"/>
      <c r="K10" s="26"/>
    </row>
    <row r="11" spans="1:13" ht="13.25" customHeight="1" x14ac:dyDescent="0.15">
      <c r="A11" s="6"/>
      <c r="B11" s="6"/>
      <c r="E11" s="75" t="s">
        <v>30</v>
      </c>
      <c r="K11" s="26"/>
    </row>
    <row r="12" spans="1:13" x14ac:dyDescent="0.15">
      <c r="A12" s="5"/>
      <c r="E12" s="75"/>
      <c r="K12" s="26"/>
    </row>
    <row r="13" spans="1:13" x14ac:dyDescent="0.15">
      <c r="A13" s="5"/>
      <c r="K13" s="26"/>
    </row>
    <row r="14" spans="1:13" s="3" customFormat="1" ht="14" x14ac:dyDescent="0.15">
      <c r="A14" s="16" t="s">
        <v>27</v>
      </c>
      <c r="B14" s="16" t="s">
        <v>21</v>
      </c>
      <c r="C14" s="16" t="s">
        <v>0</v>
      </c>
      <c r="D14" s="16" t="s">
        <v>29</v>
      </c>
      <c r="E14" s="16" t="s">
        <v>28</v>
      </c>
      <c r="G14" s="14" t="s">
        <v>23</v>
      </c>
      <c r="H14" s="25"/>
      <c r="K14" s="26"/>
      <c r="L14" s="29"/>
      <c r="M14" s="29"/>
    </row>
    <row r="15" spans="1:13" ht="28" x14ac:dyDescent="0.15">
      <c r="A15" s="2" t="s">
        <v>45</v>
      </c>
      <c r="B15" s="4" t="s">
        <v>3</v>
      </c>
      <c r="C15" s="2"/>
      <c r="D15" s="2" t="s">
        <v>34</v>
      </c>
      <c r="E15" s="23" t="str">
        <f>IF(B15="Non","Accès non autorisés, fraudes","")</f>
        <v>Accès non autorisés, fraudes</v>
      </c>
      <c r="G15" s="22">
        <v>7</v>
      </c>
      <c r="H15" s="25"/>
      <c r="K15" s="26"/>
    </row>
    <row r="16" spans="1:13" ht="42" x14ac:dyDescent="0.15">
      <c r="A16" s="2" t="s">
        <v>46</v>
      </c>
      <c r="B16" s="4" t="s">
        <v>2</v>
      </c>
      <c r="C16" s="2"/>
      <c r="D16" s="2" t="s">
        <v>51</v>
      </c>
      <c r="E16" s="23" t="str">
        <f>IF(B16="Non","Accès non autorisés, fraudes","")</f>
        <v/>
      </c>
      <c r="G16" s="22">
        <v>7</v>
      </c>
      <c r="H16" s="25"/>
      <c r="K16" s="26"/>
      <c r="L16" s="26"/>
      <c r="M16" s="26"/>
    </row>
    <row r="17" spans="1:13" ht="28" x14ac:dyDescent="0.15">
      <c r="A17" s="2" t="s">
        <v>47</v>
      </c>
      <c r="B17" s="4" t="s">
        <v>2</v>
      </c>
      <c r="C17" s="2"/>
      <c r="D17" s="2" t="s">
        <v>52</v>
      </c>
      <c r="E17" s="23" t="str">
        <f>IF(B17="Non","Accès non autorisés, fraudes","")</f>
        <v/>
      </c>
      <c r="G17" s="22">
        <v>5</v>
      </c>
      <c r="H17" s="25"/>
      <c r="K17" s="26"/>
      <c r="L17" s="26"/>
      <c r="M17" s="26"/>
    </row>
    <row r="18" spans="1:13" ht="14" x14ac:dyDescent="0.15">
      <c r="A18" s="2" t="s">
        <v>48</v>
      </c>
      <c r="B18" s="4" t="s">
        <v>2</v>
      </c>
      <c r="C18" s="2"/>
      <c r="D18" s="2" t="s">
        <v>33</v>
      </c>
      <c r="E18" s="23" t="str">
        <f>IF(B18="Non","Droits d’accès trop larges, fraudes","")</f>
        <v/>
      </c>
      <c r="G18" s="22">
        <v>6</v>
      </c>
      <c r="H18" s="25"/>
      <c r="K18" s="55"/>
      <c r="L18" s="26"/>
      <c r="M18" s="26"/>
    </row>
    <row r="19" spans="1:13" ht="14" x14ac:dyDescent="0.15">
      <c r="A19" s="2" t="s">
        <v>49</v>
      </c>
      <c r="B19" s="4" t="s">
        <v>2</v>
      </c>
      <c r="C19" s="2"/>
      <c r="D19" s="2" t="s">
        <v>34</v>
      </c>
      <c r="E19" s="23" t="str">
        <f>IF(B19="Non","Accès non autorisés, fraudes","")</f>
        <v/>
      </c>
      <c r="G19" s="22">
        <v>6</v>
      </c>
      <c r="H19" s="25"/>
      <c r="K19" s="55"/>
    </row>
    <row r="20" spans="1:13" ht="14" x14ac:dyDescent="0.15">
      <c r="A20" s="2" t="s">
        <v>50</v>
      </c>
      <c r="B20" s="4" t="s">
        <v>2</v>
      </c>
      <c r="C20" s="2"/>
      <c r="D20" s="2" t="s">
        <v>33</v>
      </c>
      <c r="E20" s="23" t="str">
        <f>IF(B20="Non","Accès non autorisés, fraudes","")</f>
        <v/>
      </c>
      <c r="G20" s="22">
        <v>6</v>
      </c>
      <c r="H20" s="25"/>
      <c r="K20" s="55"/>
    </row>
    <row r="21" spans="1:13" ht="14" x14ac:dyDescent="0.15">
      <c r="A21" s="2" t="s">
        <v>53</v>
      </c>
      <c r="B21" s="4" t="s">
        <v>3</v>
      </c>
      <c r="C21" s="2"/>
      <c r="D21" s="2" t="s">
        <v>33</v>
      </c>
      <c r="E21" s="23" t="str">
        <f>IF(B21="Non","Accès non autorisés, fraudes","")</f>
        <v>Accès non autorisés, fraudes</v>
      </c>
      <c r="G21" s="22">
        <v>5</v>
      </c>
      <c r="H21" s="25"/>
      <c r="K21" s="56"/>
    </row>
    <row r="22" spans="1:13" ht="28" x14ac:dyDescent="0.15">
      <c r="A22" s="2" t="s">
        <v>61</v>
      </c>
      <c r="B22" s="4" t="s">
        <v>3</v>
      </c>
      <c r="C22" s="2"/>
      <c r="D22" s="2" t="s">
        <v>33</v>
      </c>
      <c r="E22" s="23" t="str">
        <f>IF(B22="Non","Accès non autorisés, fraudes","")</f>
        <v>Accès non autorisés, fraudes</v>
      </c>
      <c r="G22" s="22">
        <v>5</v>
      </c>
      <c r="H22" s="25"/>
      <c r="K22" s="26"/>
    </row>
    <row r="23" spans="1:13" ht="14" x14ac:dyDescent="0.15">
      <c r="A23" s="2" t="s">
        <v>54</v>
      </c>
      <c r="B23" s="4" t="s">
        <v>2</v>
      </c>
      <c r="C23" s="2"/>
      <c r="D23" s="2" t="s">
        <v>33</v>
      </c>
      <c r="E23" s="23" t="str">
        <f>IF(B23="Non","Accès non autorisés, vol de données, sabotage, fraude","")</f>
        <v/>
      </c>
      <c r="G23" s="22">
        <v>5</v>
      </c>
      <c r="H23" s="25"/>
      <c r="K23" s="26"/>
    </row>
    <row r="24" spans="1:13" ht="28" x14ac:dyDescent="0.15">
      <c r="A24" s="2" t="s">
        <v>78</v>
      </c>
      <c r="B24" s="4" t="s">
        <v>3</v>
      </c>
      <c r="C24" s="2"/>
      <c r="D24" s="2" t="s">
        <v>33</v>
      </c>
      <c r="E24" s="23" t="str">
        <f>IF(B24="Non","Accès non autorisés, vol de données, sabotage, fraude","")</f>
        <v>Accès non autorisés, vol de données, sabotage, fraude</v>
      </c>
      <c r="G24" s="22">
        <v>5</v>
      </c>
      <c r="H24" s="25"/>
      <c r="K24" s="26"/>
    </row>
    <row r="25" spans="1:13" ht="28" x14ac:dyDescent="0.15">
      <c r="A25" s="2" t="s">
        <v>55</v>
      </c>
      <c r="B25" s="4" t="s">
        <v>2</v>
      </c>
      <c r="C25" s="2"/>
      <c r="D25" s="2" t="s">
        <v>33</v>
      </c>
      <c r="E25" s="23" t="str">
        <f>IF(B25="Non","Accès non autorisés, vol de données, sabotage, fraude","")</f>
        <v/>
      </c>
      <c r="G25" s="22">
        <v>5</v>
      </c>
      <c r="H25" s="25"/>
      <c r="K25" s="55"/>
    </row>
    <row r="26" spans="1:13" ht="42" x14ac:dyDescent="0.15">
      <c r="A26" s="2" t="s">
        <v>58</v>
      </c>
      <c r="B26" s="4" t="s">
        <v>2</v>
      </c>
      <c r="C26" s="2"/>
      <c r="D26" s="2" t="s">
        <v>33</v>
      </c>
      <c r="E26" s="23" t="str">
        <f>IF(B26="Non","Détection des tentatives de piratages","")</f>
        <v/>
      </c>
      <c r="G26" s="22">
        <v>5</v>
      </c>
      <c r="H26" s="25"/>
      <c r="K26" s="56"/>
    </row>
    <row r="27" spans="1:13" ht="14" x14ac:dyDescent="0.15">
      <c r="A27" s="2" t="s">
        <v>56</v>
      </c>
      <c r="B27" s="4" t="s">
        <v>2</v>
      </c>
      <c r="C27" s="2"/>
      <c r="D27" s="2" t="s">
        <v>33</v>
      </c>
      <c r="E27" s="23" t="str">
        <f>IF(B27="Non","Vol de données, accès non autorisé, fraude","")</f>
        <v/>
      </c>
      <c r="G27" s="22">
        <v>7</v>
      </c>
      <c r="H27" s="25"/>
      <c r="K27" s="55"/>
    </row>
    <row r="28" spans="1:13" ht="42" x14ac:dyDescent="0.15">
      <c r="A28" s="2" t="s">
        <v>59</v>
      </c>
      <c r="B28" s="4" t="s">
        <v>2</v>
      </c>
      <c r="C28" s="2"/>
      <c r="D28" s="2" t="s">
        <v>33</v>
      </c>
      <c r="E28" s="2" t="str">
        <f>IF(B28="Non","Accès non autorisé, fraude","")</f>
        <v/>
      </c>
      <c r="G28" s="22">
        <v>8</v>
      </c>
      <c r="H28" s="25"/>
      <c r="K28" s="56"/>
    </row>
    <row r="29" spans="1:13" ht="14" x14ac:dyDescent="0.15">
      <c r="A29" s="2" t="s">
        <v>60</v>
      </c>
      <c r="B29" s="4" t="s">
        <v>2</v>
      </c>
      <c r="C29" s="2"/>
      <c r="D29" s="2" t="s">
        <v>52</v>
      </c>
      <c r="E29" s="23" t="str">
        <f>IF(B29="Non","Droits d’accès trop larges, fraudes","")</f>
        <v/>
      </c>
      <c r="G29" s="22">
        <v>8</v>
      </c>
      <c r="H29" s="25"/>
      <c r="K29" s="26"/>
    </row>
    <row r="30" spans="1:13" ht="28" x14ac:dyDescent="0.15">
      <c r="A30" s="2" t="s">
        <v>57</v>
      </c>
      <c r="B30" s="4" t="s">
        <v>2</v>
      </c>
      <c r="C30" s="2"/>
      <c r="D30" s="2" t="s">
        <v>31</v>
      </c>
      <c r="E30" s="19" t="str">
        <f>IF(B30="Non","Fraude","")</f>
        <v/>
      </c>
      <c r="G30" s="22">
        <v>10</v>
      </c>
      <c r="H30" s="25"/>
      <c r="K30" s="26"/>
    </row>
    <row r="31" spans="1:13" x14ac:dyDescent="0.15">
      <c r="G31" s="30">
        <f>SUM(G15:G30)</f>
        <v>100</v>
      </c>
      <c r="H31" s="25"/>
      <c r="K31" s="26"/>
    </row>
    <row r="32" spans="1:13" x14ac:dyDescent="0.15">
      <c r="H32" s="25"/>
      <c r="K32" s="26"/>
    </row>
    <row r="33" spans="8:13" x14ac:dyDescent="0.15">
      <c r="H33" s="25"/>
      <c r="K33" s="26"/>
    </row>
    <row r="34" spans="8:13" x14ac:dyDescent="0.15">
      <c r="H34" s="25"/>
      <c r="K34" s="26"/>
    </row>
    <row r="35" spans="8:13" x14ac:dyDescent="0.15">
      <c r="H35" s="25"/>
      <c r="K35" s="26"/>
    </row>
    <row r="36" spans="8:13" x14ac:dyDescent="0.15">
      <c r="H36" s="25"/>
    </row>
    <row r="37" spans="8:13" x14ac:dyDescent="0.15">
      <c r="H37" s="25"/>
    </row>
    <row r="38" spans="8:13" x14ac:dyDescent="0.15">
      <c r="H38" s="25"/>
    </row>
    <row r="39" spans="8:13" x14ac:dyDescent="0.15">
      <c r="H39" s="25"/>
    </row>
    <row r="40" spans="8:13" x14ac:dyDescent="0.15">
      <c r="H40" s="25"/>
    </row>
    <row r="41" spans="8:13" x14ac:dyDescent="0.15">
      <c r="H41" s="25"/>
    </row>
    <row r="42" spans="8:13" x14ac:dyDescent="0.15">
      <c r="H42" s="25"/>
    </row>
    <row r="43" spans="8:13" x14ac:dyDescent="0.15">
      <c r="H43" s="25"/>
    </row>
    <row r="44" spans="8:13" x14ac:dyDescent="0.15">
      <c r="H44" s="25"/>
      <c r="K44" s="26"/>
      <c r="L44" s="26"/>
      <c r="M44" s="26"/>
    </row>
    <row r="45" spans="8:13" x14ac:dyDescent="0.15">
      <c r="H45" s="25"/>
      <c r="K45" s="26"/>
      <c r="L45" s="26"/>
      <c r="M45" s="26"/>
    </row>
    <row r="46" spans="8:13" x14ac:dyDescent="0.15">
      <c r="H46" s="25"/>
      <c r="K46" s="59"/>
      <c r="L46" s="26"/>
      <c r="M46" s="26"/>
    </row>
    <row r="47" spans="8:13" x14ac:dyDescent="0.15">
      <c r="H47" s="25"/>
      <c r="K47" s="59"/>
      <c r="L47" s="26"/>
      <c r="M47" s="26"/>
    </row>
    <row r="48" spans="8:13" x14ac:dyDescent="0.15">
      <c r="K48" s="61"/>
      <c r="L48" s="26"/>
      <c r="M48" s="26"/>
    </row>
    <row r="49" spans="8:13" x14ac:dyDescent="0.15">
      <c r="K49" s="62"/>
      <c r="L49" s="26"/>
      <c r="M49" s="26"/>
    </row>
    <row r="50" spans="8:13" x14ac:dyDescent="0.15">
      <c r="K50" s="26"/>
      <c r="L50" s="26"/>
      <c r="M50" s="26"/>
    </row>
    <row r="51" spans="8:13" x14ac:dyDescent="0.15">
      <c r="K51" s="26"/>
      <c r="L51" s="26"/>
      <c r="M51" s="26"/>
    </row>
    <row r="52" spans="8:13" x14ac:dyDescent="0.15">
      <c r="K52" s="26"/>
      <c r="L52" s="26"/>
      <c r="M52" s="26"/>
    </row>
    <row r="53" spans="8:13" x14ac:dyDescent="0.15">
      <c r="K53" s="26"/>
      <c r="L53" s="26"/>
      <c r="M53" s="26"/>
    </row>
    <row r="54" spans="8:13" x14ac:dyDescent="0.15">
      <c r="K54" s="26"/>
      <c r="L54" s="26"/>
      <c r="M54" s="26"/>
    </row>
    <row r="55" spans="8:13" x14ac:dyDescent="0.15">
      <c r="K55" s="26"/>
      <c r="L55" s="26"/>
      <c r="M55" s="26"/>
    </row>
    <row r="56" spans="8:13" x14ac:dyDescent="0.15">
      <c r="K56" s="26"/>
      <c r="L56" s="26"/>
      <c r="M56" s="26"/>
    </row>
    <row r="57" spans="8:13" x14ac:dyDescent="0.15">
      <c r="H57" s="25"/>
      <c r="K57" s="26"/>
      <c r="L57" s="26"/>
      <c r="M57" s="26"/>
    </row>
  </sheetData>
  <mergeCells count="3">
    <mergeCell ref="A4:B8"/>
    <mergeCell ref="A2:E2"/>
    <mergeCell ref="E11:E12"/>
  </mergeCells>
  <pageMargins left="0.75" right="0.75" top="1" bottom="1" header="0.5" footer="0.5"/>
  <pageSetup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Formule!$F$2:$F$4</xm:f>
          </x14:formula1>
          <xm:sqref>B15:B30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N37"/>
  <sheetViews>
    <sheetView showGridLines="0" zoomScaleNormal="100" workbookViewId="0">
      <selection activeCell="E16" sqref="E16"/>
    </sheetView>
  </sheetViews>
  <sheetFormatPr baseColWidth="10" defaultColWidth="9.33203125" defaultRowHeight="13" x14ac:dyDescent="0.15"/>
  <cols>
    <col min="1" max="1" width="69.5" style="1" customWidth="1"/>
    <col min="2" max="2" width="12.6640625" style="1" bestFit="1" customWidth="1"/>
    <col min="3" max="3" width="9.5" style="1" bestFit="1" customWidth="1"/>
    <col min="4" max="4" width="28.6640625" style="1" customWidth="1"/>
    <col min="5" max="5" width="56.5" style="1" customWidth="1"/>
    <col min="6" max="6" width="8.5" style="28" customWidth="1"/>
    <col min="7" max="7" width="11.6640625" style="28" customWidth="1"/>
    <col min="8" max="8" width="27.6640625" style="28" customWidth="1"/>
    <col min="11" max="13" width="9.33203125" style="24"/>
    <col min="14" max="14" width="9.33203125" style="28"/>
    <col min="15" max="16384" width="9.33203125" style="1"/>
  </cols>
  <sheetData>
    <row r="2" spans="1:14" x14ac:dyDescent="0.15">
      <c r="A2" s="72" t="s">
        <v>66</v>
      </c>
      <c r="B2" s="73"/>
      <c r="C2" s="73"/>
      <c r="D2" s="73"/>
      <c r="E2" s="74"/>
      <c r="H2" s="24"/>
    </row>
    <row r="3" spans="1:14" x14ac:dyDescent="0.15">
      <c r="A3"/>
      <c r="B3"/>
      <c r="C3"/>
      <c r="D3"/>
    </row>
    <row r="4" spans="1:14" ht="42.75" customHeight="1" x14ac:dyDescent="0.15">
      <c r="A4" s="71" t="s">
        <v>68</v>
      </c>
      <c r="B4" s="71"/>
      <c r="K4" s="25"/>
    </row>
    <row r="5" spans="1:14" ht="13.25" customHeight="1" x14ac:dyDescent="0.15">
      <c r="A5" s="71"/>
      <c r="B5" s="71"/>
      <c r="K5" s="26"/>
      <c r="L5" s="26"/>
    </row>
    <row r="6" spans="1:14" ht="13.25" customHeight="1" x14ac:dyDescent="0.15">
      <c r="A6" s="71"/>
      <c r="B6" s="71"/>
      <c r="H6" s="24"/>
      <c r="K6" s="26"/>
      <c r="L6" s="26"/>
    </row>
    <row r="7" spans="1:14" ht="13.25" customHeight="1" x14ac:dyDescent="0.15">
      <c r="A7" s="71"/>
      <c r="B7" s="71"/>
      <c r="H7" s="24"/>
      <c r="K7" s="26"/>
      <c r="L7" s="26"/>
    </row>
    <row r="8" spans="1:14" ht="13.25" customHeight="1" x14ac:dyDescent="0.15">
      <c r="A8" s="71"/>
      <c r="B8" s="71"/>
      <c r="H8" s="24"/>
      <c r="K8" s="25"/>
    </row>
    <row r="9" spans="1:14" ht="13.25" customHeight="1" x14ac:dyDescent="0.15">
      <c r="A9" s="6"/>
      <c r="B9" s="6"/>
      <c r="H9" s="24"/>
      <c r="K9" s="25"/>
    </row>
    <row r="10" spans="1:14" ht="13.25" customHeight="1" x14ac:dyDescent="0.15">
      <c r="A10" s="6" t="s">
        <v>20</v>
      </c>
      <c r="B10" s="6"/>
      <c r="H10" s="24"/>
      <c r="K10" s="25"/>
    </row>
    <row r="11" spans="1:14" ht="13.25" customHeight="1" x14ac:dyDescent="0.15">
      <c r="A11" s="6"/>
      <c r="B11" s="6"/>
      <c r="E11" s="76" t="s">
        <v>35</v>
      </c>
      <c r="H11" s="24"/>
      <c r="K11" s="25"/>
    </row>
    <row r="12" spans="1:14" ht="14" x14ac:dyDescent="0.15">
      <c r="A12" s="6"/>
      <c r="B12" s="6"/>
      <c r="E12" s="76"/>
      <c r="H12" s="24"/>
    </row>
    <row r="13" spans="1:14" ht="14" x14ac:dyDescent="0.15">
      <c r="A13" s="6"/>
      <c r="B13" s="6"/>
      <c r="E13" s="31"/>
      <c r="H13" s="24"/>
    </row>
    <row r="14" spans="1:14" x14ac:dyDescent="0.15">
      <c r="H14" s="24"/>
    </row>
    <row r="15" spans="1:14" s="3" customFormat="1" ht="14" x14ac:dyDescent="0.15">
      <c r="A15" s="16" t="s">
        <v>27</v>
      </c>
      <c r="B15" s="16" t="s">
        <v>21</v>
      </c>
      <c r="C15" s="16" t="s">
        <v>1</v>
      </c>
      <c r="D15" s="16" t="s">
        <v>29</v>
      </c>
      <c r="E15" s="16" t="s">
        <v>28</v>
      </c>
      <c r="F15" s="29"/>
      <c r="G15" s="66" t="s">
        <v>23</v>
      </c>
      <c r="H15" s="25"/>
      <c r="K15" s="27"/>
      <c r="L15" s="27"/>
      <c r="M15" s="27"/>
      <c r="N15" s="29"/>
    </row>
    <row r="16" spans="1:14" s="3" customFormat="1" ht="42" x14ac:dyDescent="0.15">
      <c r="A16" s="21" t="s">
        <v>62</v>
      </c>
      <c r="B16" s="18" t="s">
        <v>2</v>
      </c>
      <c r="C16" s="18"/>
      <c r="D16" s="18" t="s">
        <v>33</v>
      </c>
      <c r="E16" s="19" t="str">
        <f>IF(B16="Non","Perte de données et risque d'exhaustivité des données des extractions","")</f>
        <v/>
      </c>
      <c r="F16" s="29"/>
      <c r="G16" s="67">
        <v>20</v>
      </c>
      <c r="H16" s="63"/>
      <c r="K16" s="27"/>
      <c r="L16" s="27"/>
      <c r="M16" s="27"/>
      <c r="N16" s="29"/>
    </row>
    <row r="17" spans="1:14" s="3" customFormat="1" ht="14" x14ac:dyDescent="0.15">
      <c r="A17" s="21" t="s">
        <v>108</v>
      </c>
      <c r="B17" s="18" t="s">
        <v>2</v>
      </c>
      <c r="C17" s="18"/>
      <c r="D17" s="18" t="s">
        <v>33</v>
      </c>
      <c r="E17" s="19" t="str">
        <f>IF(B17="Non","Perte de données et risque d'exhaustivité des données des extractions","")</f>
        <v/>
      </c>
      <c r="F17" s="29"/>
      <c r="G17" s="67">
        <v>20</v>
      </c>
      <c r="H17" s="63"/>
      <c r="K17" s="27"/>
      <c r="L17" s="27"/>
      <c r="M17" s="27"/>
      <c r="N17" s="29"/>
    </row>
    <row r="18" spans="1:14" s="3" customFormat="1" ht="28" x14ac:dyDescent="0.15">
      <c r="A18" s="21" t="s">
        <v>63</v>
      </c>
      <c r="B18" s="18" t="s">
        <v>2</v>
      </c>
      <c r="C18" s="18"/>
      <c r="D18" s="18" t="s">
        <v>33</v>
      </c>
      <c r="E18" s="19" t="str">
        <f>IF(B18="Non","Perte de données et risque d'exhaustivité des données des extractions","")</f>
        <v/>
      </c>
      <c r="F18" s="29"/>
      <c r="G18" s="67">
        <v>20</v>
      </c>
      <c r="H18" s="63"/>
      <c r="K18" s="27"/>
      <c r="L18" s="27"/>
      <c r="M18" s="27"/>
      <c r="N18" s="29"/>
    </row>
    <row r="19" spans="1:14" s="3" customFormat="1" ht="28" x14ac:dyDescent="0.15">
      <c r="A19" s="21" t="s">
        <v>64</v>
      </c>
      <c r="B19" s="18" t="s">
        <v>3</v>
      </c>
      <c r="C19" s="18"/>
      <c r="D19" s="18" t="s">
        <v>33</v>
      </c>
      <c r="E19" s="19" t="str">
        <f>IF(B19="Non","Perte de données et risque d'exhaustivité des données des extractions","")</f>
        <v>Perte de données et risque d'exhaustivité des données des extractions</v>
      </c>
      <c r="F19" s="29"/>
      <c r="G19" s="67">
        <v>20</v>
      </c>
      <c r="H19" s="63"/>
      <c r="K19" s="27"/>
      <c r="L19" s="27"/>
      <c r="M19" s="27"/>
      <c r="N19" s="29"/>
    </row>
    <row r="20" spans="1:14" s="3" customFormat="1" ht="14" x14ac:dyDescent="0.15">
      <c r="A20" s="21" t="s">
        <v>65</v>
      </c>
      <c r="B20" s="18" t="s">
        <v>2</v>
      </c>
      <c r="C20" s="18"/>
      <c r="D20" s="18" t="s">
        <v>33</v>
      </c>
      <c r="E20" s="19" t="str">
        <f>IF(B20="Non","Perte de données et risque d'exhaustivité des données des extractions","")</f>
        <v/>
      </c>
      <c r="F20" s="29"/>
      <c r="G20" s="67">
        <v>20</v>
      </c>
      <c r="H20" s="63"/>
      <c r="K20" s="27"/>
      <c r="L20" s="27"/>
      <c r="M20" s="27"/>
      <c r="N20" s="29"/>
    </row>
    <row r="21" spans="1:14" s="3" customFormat="1" x14ac:dyDescent="0.15">
      <c r="A21" s="1"/>
      <c r="B21" s="1"/>
      <c r="C21" s="1"/>
      <c r="D21" s="1"/>
      <c r="E21" s="1"/>
      <c r="F21" s="28"/>
      <c r="G21" s="68">
        <f>SUM(G16:G20)</f>
        <v>100</v>
      </c>
      <c r="H21" s="63"/>
      <c r="K21" s="27"/>
      <c r="L21" s="27"/>
      <c r="M21" s="27"/>
      <c r="N21" s="29"/>
    </row>
    <row r="22" spans="1:14" s="3" customFormat="1" x14ac:dyDescent="0.15">
      <c r="A22" s="1"/>
      <c r="B22" s="1"/>
      <c r="C22" s="1"/>
      <c r="D22" s="1"/>
      <c r="E22" s="1"/>
      <c r="F22" s="28"/>
      <c r="G22" s="28"/>
      <c r="H22" s="63"/>
      <c r="K22" s="27"/>
      <c r="L22" s="27"/>
      <c r="M22" s="27"/>
      <c r="N22" s="29"/>
    </row>
    <row r="23" spans="1:14" s="3" customFormat="1" ht="44.75" customHeight="1" x14ac:dyDescent="0.15">
      <c r="A23" s="1"/>
      <c r="B23" s="1"/>
      <c r="C23" s="1"/>
      <c r="D23" s="1"/>
      <c r="E23" s="1"/>
      <c r="F23" s="28"/>
      <c r="G23" s="28"/>
      <c r="H23" s="63"/>
      <c r="K23" s="27"/>
      <c r="L23" s="27"/>
      <c r="M23" s="27"/>
      <c r="N23" s="29"/>
    </row>
    <row r="24" spans="1:14" s="3" customFormat="1" x14ac:dyDescent="0.15">
      <c r="A24" s="1"/>
      <c r="B24" s="1"/>
      <c r="C24" s="1"/>
      <c r="D24" s="1"/>
      <c r="E24" s="1"/>
      <c r="F24" s="28"/>
      <c r="G24" s="28"/>
      <c r="H24" s="63"/>
      <c r="K24" s="27"/>
      <c r="L24" s="27"/>
      <c r="M24" s="27"/>
      <c r="N24" s="29"/>
    </row>
    <row r="25" spans="1:14" s="3" customFormat="1" x14ac:dyDescent="0.15">
      <c r="A25" s="1"/>
      <c r="B25" s="1"/>
      <c r="C25" s="1"/>
      <c r="D25" s="1"/>
      <c r="E25" s="1"/>
      <c r="F25" s="28"/>
      <c r="G25" s="28"/>
      <c r="H25" s="63"/>
      <c r="K25" s="27"/>
      <c r="L25" s="27"/>
      <c r="M25" s="27"/>
      <c r="N25" s="29"/>
    </row>
    <row r="26" spans="1:14" s="3" customFormat="1" x14ac:dyDescent="0.15">
      <c r="A26" s="1"/>
      <c r="B26" s="1"/>
      <c r="C26" s="1"/>
      <c r="D26" s="1"/>
      <c r="E26" s="1"/>
      <c r="F26" s="28"/>
      <c r="G26" s="28"/>
      <c r="H26" s="63"/>
      <c r="K26" s="27"/>
      <c r="L26" s="27"/>
      <c r="M26" s="27"/>
      <c r="N26" s="29"/>
    </row>
    <row r="27" spans="1:14" s="3" customFormat="1" x14ac:dyDescent="0.15">
      <c r="A27" s="1"/>
      <c r="B27" s="1"/>
      <c r="C27" s="1"/>
      <c r="D27" s="1"/>
      <c r="E27" s="1"/>
      <c r="F27" s="28"/>
      <c r="G27" s="28"/>
      <c r="H27" s="63"/>
      <c r="K27" s="27"/>
      <c r="L27" s="27"/>
      <c r="M27" s="27"/>
      <c r="N27" s="29"/>
    </row>
    <row r="28" spans="1:14" s="3" customFormat="1" x14ac:dyDescent="0.15">
      <c r="A28" s="1"/>
      <c r="B28" s="1"/>
      <c r="C28" s="1"/>
      <c r="D28" s="1"/>
      <c r="E28" s="1"/>
      <c r="F28" s="28"/>
      <c r="G28" s="28"/>
      <c r="H28" s="63"/>
      <c r="K28" s="27"/>
      <c r="L28" s="27"/>
      <c r="M28" s="27"/>
      <c r="N28" s="29"/>
    </row>
    <row r="29" spans="1:14" s="3" customFormat="1" x14ac:dyDescent="0.15">
      <c r="A29" s="1"/>
      <c r="B29" s="1"/>
      <c r="C29" s="1"/>
      <c r="D29" s="1"/>
      <c r="E29" s="1"/>
      <c r="F29" s="28"/>
      <c r="G29" s="28"/>
      <c r="H29" s="63"/>
      <c r="K29" s="27"/>
      <c r="L29" s="27"/>
      <c r="M29" s="27"/>
      <c r="N29" s="29"/>
    </row>
    <row r="30" spans="1:14" x14ac:dyDescent="0.15">
      <c r="H30" s="25"/>
    </row>
    <row r="31" spans="1:14" x14ac:dyDescent="0.15">
      <c r="H31" s="24"/>
    </row>
    <row r="32" spans="1:14" x14ac:dyDescent="0.15">
      <c r="H32" s="24"/>
    </row>
    <row r="33" spans="8:8" x14ac:dyDescent="0.15">
      <c r="H33" s="24"/>
    </row>
    <row r="34" spans="8:8" x14ac:dyDescent="0.15">
      <c r="H34" s="24"/>
    </row>
    <row r="35" spans="8:8" x14ac:dyDescent="0.15">
      <c r="H35" s="24"/>
    </row>
    <row r="36" spans="8:8" x14ac:dyDescent="0.15">
      <c r="H36" s="24"/>
    </row>
    <row r="37" spans="8:8" x14ac:dyDescent="0.15">
      <c r="H37" s="24"/>
    </row>
  </sheetData>
  <mergeCells count="3">
    <mergeCell ref="E11:E12"/>
    <mergeCell ref="A2:E2"/>
    <mergeCell ref="A4:B8"/>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Formule!$B$2:$B$4</xm:f>
          </x14:formula1>
          <xm:sqref>B16:B20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D553-8444-6F42-9D6A-59F9160671FF}">
  <dimension ref="A2:N43"/>
  <sheetViews>
    <sheetView showGridLines="0" zoomScaleNormal="100" workbookViewId="0">
      <selection activeCell="E15" sqref="E15"/>
    </sheetView>
  </sheetViews>
  <sheetFormatPr baseColWidth="10" defaultColWidth="9.33203125" defaultRowHeight="13" x14ac:dyDescent="0.15"/>
  <cols>
    <col min="1" max="1" width="102.33203125" style="1" customWidth="1"/>
    <col min="2" max="2" width="11.83203125" style="1" customWidth="1"/>
    <col min="3" max="3" width="13.33203125" style="1" customWidth="1"/>
    <col min="4" max="4" width="18.5" style="1" customWidth="1"/>
    <col min="5" max="5" width="43.5" style="1" customWidth="1"/>
    <col min="6" max="6" width="9.33203125" style="1"/>
    <col min="7" max="7" width="12.5" style="7" customWidth="1"/>
    <col min="8" max="8" width="35.5" style="24" customWidth="1"/>
    <col min="11" max="11" width="9.33203125" style="24" customWidth="1"/>
    <col min="12" max="14" width="9.33203125" style="7"/>
    <col min="15" max="16384" width="9.33203125" style="1"/>
  </cols>
  <sheetData>
    <row r="2" spans="1:12" x14ac:dyDescent="0.15">
      <c r="A2" s="72" t="s">
        <v>69</v>
      </c>
      <c r="B2" s="73"/>
      <c r="C2" s="73"/>
      <c r="D2" s="73"/>
      <c r="E2" s="74"/>
    </row>
    <row r="3" spans="1:12" x14ac:dyDescent="0.15">
      <c r="A3"/>
      <c r="B3"/>
      <c r="C3"/>
      <c r="D3"/>
    </row>
    <row r="4" spans="1:12" ht="14" x14ac:dyDescent="0.15">
      <c r="A4" s="71" t="s">
        <v>77</v>
      </c>
      <c r="B4" s="6"/>
      <c r="K4" s="25"/>
    </row>
    <row r="5" spans="1:12" ht="14" x14ac:dyDescent="0.15">
      <c r="A5" s="71"/>
      <c r="B5" s="6"/>
      <c r="K5" s="26"/>
      <c r="L5"/>
    </row>
    <row r="6" spans="1:12" ht="49" customHeight="1" x14ac:dyDescent="0.15">
      <c r="A6" s="71"/>
      <c r="B6" s="6"/>
      <c r="K6" s="26"/>
      <c r="L6"/>
    </row>
    <row r="7" spans="1:12" ht="14" x14ac:dyDescent="0.15">
      <c r="A7" s="6"/>
      <c r="B7" s="6"/>
      <c r="K7" s="26"/>
      <c r="L7"/>
    </row>
    <row r="8" spans="1:12" ht="15" x14ac:dyDescent="0.15">
      <c r="A8" s="6" t="s">
        <v>20</v>
      </c>
      <c r="B8" s="6"/>
      <c r="K8" s="25"/>
    </row>
    <row r="9" spans="1:12" ht="14" x14ac:dyDescent="0.15">
      <c r="A9" s="6"/>
      <c r="B9" s="6"/>
      <c r="K9" s="25"/>
    </row>
    <row r="10" spans="1:12" ht="14" x14ac:dyDescent="0.15">
      <c r="B10" s="6"/>
      <c r="K10" s="25"/>
    </row>
    <row r="11" spans="1:12" ht="14" x14ac:dyDescent="0.15">
      <c r="A11" s="6"/>
      <c r="B11" s="6"/>
      <c r="E11" s="75" t="s">
        <v>35</v>
      </c>
      <c r="K11" s="25"/>
    </row>
    <row r="12" spans="1:12" ht="14" x14ac:dyDescent="0.15">
      <c r="A12" s="6"/>
      <c r="B12" s="6"/>
      <c r="E12" s="75"/>
    </row>
    <row r="14" spans="1:12" ht="14" x14ac:dyDescent="0.15">
      <c r="A14" s="16" t="s">
        <v>27</v>
      </c>
      <c r="B14" s="16" t="s">
        <v>21</v>
      </c>
      <c r="C14" s="16" t="s">
        <v>1</v>
      </c>
      <c r="D14" s="16" t="s">
        <v>29</v>
      </c>
      <c r="E14" s="16" t="s">
        <v>28</v>
      </c>
      <c r="G14" s="14" t="s">
        <v>23</v>
      </c>
      <c r="H14" s="26"/>
    </row>
    <row r="15" spans="1:12" ht="14" x14ac:dyDescent="0.15">
      <c r="A15" s="15" t="s">
        <v>73</v>
      </c>
      <c r="B15" s="18" t="s">
        <v>2</v>
      </c>
      <c r="C15" s="18"/>
      <c r="D15" s="19" t="s">
        <v>33</v>
      </c>
      <c r="E15" s="19" t="str">
        <f>IF(B15="Non","Fiabilité et intégrité des données auditées","")</f>
        <v/>
      </c>
      <c r="G15" s="22">
        <v>30</v>
      </c>
      <c r="H15" s="26"/>
    </row>
    <row r="16" spans="1:12" ht="14" x14ac:dyDescent="0.15">
      <c r="A16" s="15" t="s">
        <v>74</v>
      </c>
      <c r="B16" s="18" t="s">
        <v>2</v>
      </c>
      <c r="C16" s="18"/>
      <c r="D16" s="19" t="s">
        <v>33</v>
      </c>
      <c r="E16" s="23" t="str">
        <f>IF(B16="Non","Fiabilité et intégrité des données","")</f>
        <v/>
      </c>
      <c r="G16" s="22">
        <v>20</v>
      </c>
      <c r="H16" s="26"/>
    </row>
    <row r="17" spans="1:14" ht="28" x14ac:dyDescent="0.15">
      <c r="A17" s="15" t="s">
        <v>75</v>
      </c>
      <c r="B17" s="18" t="s">
        <v>2</v>
      </c>
      <c r="C17" s="18"/>
      <c r="D17" s="19" t="s">
        <v>33</v>
      </c>
      <c r="E17" s="23" t="str">
        <f>IF(B17="Non","Fiabilité et intégrité des données","")</f>
        <v/>
      </c>
      <c r="G17" s="22">
        <v>30</v>
      </c>
      <c r="H17" s="26"/>
    </row>
    <row r="18" spans="1:14" ht="28" x14ac:dyDescent="0.15">
      <c r="A18" s="15" t="s">
        <v>76</v>
      </c>
      <c r="B18" s="18" t="s">
        <v>3</v>
      </c>
      <c r="C18" s="18"/>
      <c r="D18" s="19" t="s">
        <v>33</v>
      </c>
      <c r="E18" s="23" t="str">
        <f>IF(B18="Non","Fiabilité et intégrité des données","")</f>
        <v>Fiabilité et intégrité des données</v>
      </c>
      <c r="G18" s="22">
        <v>20</v>
      </c>
      <c r="H18" s="26"/>
    </row>
    <row r="19" spans="1:14" collapsed="1" x14ac:dyDescent="0.15">
      <c r="G19" s="11">
        <f>SUM(G15:G18)</f>
        <v>100</v>
      </c>
      <c r="H19" s="26"/>
    </row>
    <row r="20" spans="1:14" x14ac:dyDescent="0.15">
      <c r="H20" s="26"/>
    </row>
    <row r="21" spans="1:14" x14ac:dyDescent="0.15">
      <c r="H21" s="26"/>
    </row>
    <row r="22" spans="1:14" x14ac:dyDescent="0.15">
      <c r="H22" s="26"/>
    </row>
    <row r="23" spans="1:14" x14ac:dyDescent="0.15">
      <c r="H23" s="26"/>
      <c r="M23" s="1"/>
      <c r="N23" s="1"/>
    </row>
    <row r="24" spans="1:14" x14ac:dyDescent="0.15">
      <c r="H24" s="56"/>
      <c r="M24" s="1"/>
      <c r="N24" s="1"/>
    </row>
    <row r="25" spans="1:14" x14ac:dyDescent="0.15">
      <c r="H25" s="26"/>
      <c r="M25" s="1"/>
      <c r="N25" s="1"/>
    </row>
    <row r="26" spans="1:14" x14ac:dyDescent="0.15">
      <c r="H26" s="26"/>
      <c r="M26" s="1"/>
      <c r="N26" s="1"/>
    </row>
    <row r="27" spans="1:14" x14ac:dyDescent="0.15">
      <c r="H27" s="26"/>
      <c r="M27" s="1"/>
      <c r="N27" s="1"/>
    </row>
    <row r="28" spans="1:14" x14ac:dyDescent="0.15">
      <c r="H28" s="26"/>
      <c r="M28" s="1"/>
      <c r="N28" s="1"/>
    </row>
    <row r="29" spans="1:14" x14ac:dyDescent="0.15">
      <c r="H29" s="26"/>
      <c r="M29" s="1"/>
      <c r="N29" s="1"/>
    </row>
    <row r="30" spans="1:14" x14ac:dyDescent="0.15">
      <c r="H30" s="26"/>
      <c r="M30" s="1"/>
      <c r="N30" s="1"/>
    </row>
    <row r="31" spans="1:14" x14ac:dyDescent="0.15">
      <c r="H31" s="26"/>
      <c r="M31" s="1"/>
      <c r="N31" s="1"/>
    </row>
    <row r="32" spans="1:14" x14ac:dyDescent="0.15">
      <c r="H32" s="26"/>
      <c r="M32" s="1"/>
      <c r="N32" s="1"/>
    </row>
    <row r="33" spans="8:14" x14ac:dyDescent="0.15">
      <c r="H33" s="26"/>
      <c r="M33" s="1"/>
      <c r="N33" s="1"/>
    </row>
    <row r="34" spans="8:14" x14ac:dyDescent="0.15">
      <c r="H34" s="26"/>
      <c r="M34" s="1"/>
      <c r="N34" s="1"/>
    </row>
    <row r="35" spans="8:14" x14ac:dyDescent="0.15">
      <c r="H35" s="26"/>
      <c r="M35" s="1"/>
      <c r="N35" s="1"/>
    </row>
    <row r="36" spans="8:14" x14ac:dyDescent="0.15">
      <c r="H36" s="26"/>
      <c r="M36" s="1"/>
      <c r="N36" s="1"/>
    </row>
    <row r="37" spans="8:14" x14ac:dyDescent="0.15">
      <c r="H37" s="26"/>
    </row>
    <row r="38" spans="8:14" x14ac:dyDescent="0.15">
      <c r="H38" s="26"/>
    </row>
    <row r="39" spans="8:14" x14ac:dyDescent="0.15">
      <c r="H39" s="26"/>
    </row>
    <row r="40" spans="8:14" x14ac:dyDescent="0.15">
      <c r="H40" s="26"/>
    </row>
    <row r="41" spans="8:14" x14ac:dyDescent="0.15">
      <c r="H41" s="26"/>
    </row>
    <row r="42" spans="8:14" x14ac:dyDescent="0.15">
      <c r="H42" s="26"/>
    </row>
    <row r="43" spans="8:14" x14ac:dyDescent="0.15">
      <c r="H43" s="26"/>
    </row>
  </sheetData>
  <mergeCells count="3">
    <mergeCell ref="A2:E2"/>
    <mergeCell ref="A4:A6"/>
    <mergeCell ref="E11:E12"/>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668B32-EDF2-A74A-B48E-E797858EB529}">
          <x14:formula1>
            <xm:f>Formule!$J$2:$J$3</xm:f>
          </x14:formula1>
          <xm:sqref>B15:B18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2"/>
  <dimension ref="A2:N43"/>
  <sheetViews>
    <sheetView showGridLines="0" tabSelected="1" topLeftCell="C1" zoomScaleNormal="100" workbookViewId="0">
      <selection activeCell="E20" sqref="E20"/>
    </sheetView>
  </sheetViews>
  <sheetFormatPr baseColWidth="10" defaultColWidth="9.33203125" defaultRowHeight="13" x14ac:dyDescent="0.15"/>
  <cols>
    <col min="1" max="1" width="102.33203125" style="1" customWidth="1"/>
    <col min="2" max="2" width="11.83203125" style="1" customWidth="1"/>
    <col min="3" max="3" width="13.33203125" style="1" customWidth="1"/>
    <col min="4" max="4" width="16.1640625" style="1" customWidth="1"/>
    <col min="5" max="5" width="43.5" style="1" customWidth="1"/>
    <col min="6" max="6" width="9.33203125" style="1"/>
    <col min="7" max="7" width="12.5" style="7" customWidth="1"/>
    <col min="8" max="8" width="35.5" style="24" customWidth="1"/>
    <col min="11" max="11" width="9.33203125" style="24" customWidth="1"/>
    <col min="12" max="12" width="9.33203125" style="24"/>
    <col min="13" max="14" width="9.33203125" style="7"/>
    <col min="15" max="16384" width="9.33203125" style="1"/>
  </cols>
  <sheetData>
    <row r="2" spans="1:12" x14ac:dyDescent="0.15">
      <c r="A2" s="72" t="s">
        <v>70</v>
      </c>
      <c r="B2" s="73"/>
      <c r="C2" s="73"/>
      <c r="D2" s="73"/>
      <c r="E2" s="74"/>
    </row>
    <row r="3" spans="1:12" x14ac:dyDescent="0.15">
      <c r="A3"/>
      <c r="B3"/>
      <c r="C3"/>
      <c r="D3"/>
    </row>
    <row r="4" spans="1:12" ht="42.75" customHeight="1" x14ac:dyDescent="0.15">
      <c r="A4" s="71" t="s">
        <v>83</v>
      </c>
      <c r="B4" s="6"/>
      <c r="K4" s="25"/>
    </row>
    <row r="5" spans="1:12" ht="13.25" customHeight="1" x14ac:dyDescent="0.15">
      <c r="A5" s="71"/>
      <c r="B5" s="6"/>
      <c r="K5" s="26"/>
      <c r="L5" s="26"/>
    </row>
    <row r="6" spans="1:12" ht="13.25" customHeight="1" x14ac:dyDescent="0.15">
      <c r="A6" s="71"/>
      <c r="B6" s="6"/>
      <c r="K6" s="26"/>
      <c r="L6" s="26"/>
    </row>
    <row r="7" spans="1:12" ht="13.25" customHeight="1" x14ac:dyDescent="0.15">
      <c r="A7" s="6"/>
      <c r="B7" s="6"/>
      <c r="K7" s="26"/>
      <c r="L7" s="26"/>
    </row>
    <row r="8" spans="1:12" ht="13.25" customHeight="1" x14ac:dyDescent="0.15">
      <c r="A8" s="6" t="s">
        <v>20</v>
      </c>
      <c r="B8" s="6"/>
      <c r="K8" s="25"/>
    </row>
    <row r="9" spans="1:12" ht="13.25" customHeight="1" x14ac:dyDescent="0.15">
      <c r="A9" s="6"/>
      <c r="B9" s="6"/>
      <c r="K9" s="25"/>
    </row>
    <row r="10" spans="1:12" ht="13.25" customHeight="1" x14ac:dyDescent="0.15">
      <c r="B10" s="6"/>
      <c r="K10" s="25"/>
    </row>
    <row r="11" spans="1:12" ht="13.25" customHeight="1" x14ac:dyDescent="0.15">
      <c r="A11" s="6"/>
      <c r="B11" s="6"/>
      <c r="E11" s="76" t="s">
        <v>30</v>
      </c>
      <c r="K11" s="25"/>
    </row>
    <row r="12" spans="1:12" ht="14" x14ac:dyDescent="0.15">
      <c r="A12" s="6"/>
      <c r="B12" s="6"/>
      <c r="E12" s="76"/>
    </row>
    <row r="14" spans="1:12" ht="14" x14ac:dyDescent="0.15">
      <c r="A14" s="16" t="s">
        <v>27</v>
      </c>
      <c r="B14" s="16" t="s">
        <v>21</v>
      </c>
      <c r="C14" s="16" t="s">
        <v>1</v>
      </c>
      <c r="D14" s="16" t="s">
        <v>29</v>
      </c>
      <c r="E14" s="16" t="s">
        <v>28</v>
      </c>
      <c r="G14" s="14" t="s">
        <v>23</v>
      </c>
      <c r="H14" s="26"/>
    </row>
    <row r="15" spans="1:12" ht="14" x14ac:dyDescent="0.15">
      <c r="A15" s="15" t="s">
        <v>109</v>
      </c>
      <c r="B15" s="18" t="s">
        <v>2</v>
      </c>
      <c r="C15" s="18"/>
      <c r="D15" s="18" t="s">
        <v>33</v>
      </c>
      <c r="E15" s="19" t="str">
        <f>IF(B15="Non","Intégrité des données, perte de données et fiabilité","")</f>
        <v/>
      </c>
      <c r="G15" s="10">
        <v>12</v>
      </c>
      <c r="H15" s="26"/>
    </row>
    <row r="16" spans="1:12" ht="14" x14ac:dyDescent="0.15">
      <c r="A16" s="15" t="s">
        <v>110</v>
      </c>
      <c r="B16" s="18" t="s">
        <v>2</v>
      </c>
      <c r="C16" s="18"/>
      <c r="D16" s="18" t="s">
        <v>33</v>
      </c>
      <c r="E16" s="19" t="str">
        <f>IF(B16="Non","Intégrité des données, perte de données et fiabilité","")</f>
        <v/>
      </c>
      <c r="G16" s="10">
        <v>30</v>
      </c>
      <c r="H16" s="26"/>
    </row>
    <row r="17" spans="1:8" ht="14" x14ac:dyDescent="0.15">
      <c r="A17" s="15" t="s">
        <v>79</v>
      </c>
      <c r="B17" s="18" t="s">
        <v>2</v>
      </c>
      <c r="C17" s="18"/>
      <c r="D17" s="18" t="s">
        <v>33</v>
      </c>
      <c r="E17" s="19" t="str">
        <f>IF(B17="Non","Perte de données , continuité d'exploitation","")</f>
        <v/>
      </c>
      <c r="G17" s="10">
        <v>12</v>
      </c>
      <c r="H17" s="26"/>
    </row>
    <row r="18" spans="1:8" ht="33.5" customHeight="1" x14ac:dyDescent="0.15">
      <c r="A18" s="15" t="s">
        <v>80</v>
      </c>
      <c r="B18" s="18" t="s">
        <v>2</v>
      </c>
      <c r="C18" s="18"/>
      <c r="D18" s="18" t="s">
        <v>33</v>
      </c>
      <c r="E18" s="19" t="str">
        <f>IF(B18="Non","Perte de données , continuité d'exploitation","")</f>
        <v/>
      </c>
      <c r="G18" s="10">
        <v>12</v>
      </c>
      <c r="H18" s="26"/>
    </row>
    <row r="19" spans="1:8" ht="14" collapsed="1" x14ac:dyDescent="0.15">
      <c r="A19" s="15" t="s">
        <v>81</v>
      </c>
      <c r="B19" s="18" t="s">
        <v>2</v>
      </c>
      <c r="C19" s="18"/>
      <c r="D19" s="18" t="s">
        <v>33</v>
      </c>
      <c r="E19" s="19" t="str">
        <f>IF(B19="Non","Perte de données , continuité d'exploitation","")</f>
        <v/>
      </c>
      <c r="G19" s="10">
        <v>12</v>
      </c>
      <c r="H19" s="26"/>
    </row>
    <row r="20" spans="1:8" ht="14" x14ac:dyDescent="0.15">
      <c r="A20" s="15" t="s">
        <v>82</v>
      </c>
      <c r="B20" s="18" t="s">
        <v>2</v>
      </c>
      <c r="C20" s="18"/>
      <c r="D20" s="18" t="s">
        <v>33</v>
      </c>
      <c r="E20" s="19" t="str">
        <f>IF(B20="Non","Intégrité et Perte de données , continuité d'exploitation","")</f>
        <v/>
      </c>
      <c r="G20" s="10">
        <v>22</v>
      </c>
      <c r="H20" s="26"/>
    </row>
    <row r="21" spans="1:8" x14ac:dyDescent="0.15">
      <c r="G21" s="11">
        <f>SUM(G15:G20)</f>
        <v>100</v>
      </c>
      <c r="H21" s="26"/>
    </row>
    <row r="22" spans="1:8" ht="25.25" customHeight="1" x14ac:dyDescent="0.15">
      <c r="H22" s="26"/>
    </row>
    <row r="23" spans="1:8" x14ac:dyDescent="0.15">
      <c r="H23" s="26"/>
    </row>
    <row r="24" spans="1:8" ht="17" customHeight="1" x14ac:dyDescent="0.15">
      <c r="H24" s="56"/>
    </row>
    <row r="25" spans="1:8" x14ac:dyDescent="0.15">
      <c r="H25" s="26"/>
    </row>
    <row r="26" spans="1:8" x14ac:dyDescent="0.15">
      <c r="H26" s="26"/>
    </row>
    <row r="27" spans="1:8" x14ac:dyDescent="0.15">
      <c r="H27" s="26"/>
    </row>
    <row r="28" spans="1:8" x14ac:dyDescent="0.15">
      <c r="H28" s="26"/>
    </row>
    <row r="29" spans="1:8" x14ac:dyDescent="0.15">
      <c r="H29" s="26"/>
    </row>
    <row r="30" spans="1:8" x14ac:dyDescent="0.15">
      <c r="H30" s="26"/>
    </row>
    <row r="31" spans="1:8" x14ac:dyDescent="0.15">
      <c r="H31" s="26"/>
    </row>
    <row r="32" spans="1:8" x14ac:dyDescent="0.15">
      <c r="H32" s="26"/>
    </row>
    <row r="33" spans="8:8" x14ac:dyDescent="0.15">
      <c r="H33" s="26"/>
    </row>
    <row r="34" spans="8:8" x14ac:dyDescent="0.15">
      <c r="H34" s="26"/>
    </row>
    <row r="35" spans="8:8" x14ac:dyDescent="0.15">
      <c r="H35" s="26"/>
    </row>
    <row r="36" spans="8:8" x14ac:dyDescent="0.15">
      <c r="H36" s="26"/>
    </row>
    <row r="37" spans="8:8" x14ac:dyDescent="0.15">
      <c r="H37" s="26"/>
    </row>
    <row r="38" spans="8:8" x14ac:dyDescent="0.15">
      <c r="H38" s="26"/>
    </row>
    <row r="39" spans="8:8" x14ac:dyDescent="0.15">
      <c r="H39" s="26"/>
    </row>
    <row r="40" spans="8:8" x14ac:dyDescent="0.15">
      <c r="H40" s="26"/>
    </row>
    <row r="41" spans="8:8" x14ac:dyDescent="0.15">
      <c r="H41" s="26"/>
    </row>
    <row r="42" spans="8:8" x14ac:dyDescent="0.15">
      <c r="H42" s="26"/>
    </row>
    <row r="43" spans="8:8" x14ac:dyDescent="0.15">
      <c r="H43" s="26"/>
    </row>
  </sheetData>
  <mergeCells count="3">
    <mergeCell ref="E11:E12"/>
    <mergeCell ref="A2:E2"/>
    <mergeCell ref="A4:A6"/>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Formule!$N$2:$N$4</xm:f>
          </x14:formula1>
          <xm:sqref>B15:B20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70005-4806-5E48-BBB1-1FB2824745CF}">
  <dimension ref="A2:N50"/>
  <sheetViews>
    <sheetView showGridLines="0" zoomScaleNormal="100" workbookViewId="0">
      <selection activeCell="G31" sqref="G31"/>
    </sheetView>
  </sheetViews>
  <sheetFormatPr baseColWidth="10" defaultColWidth="9.33203125" defaultRowHeight="13" x14ac:dyDescent="0.15"/>
  <cols>
    <col min="1" max="1" width="102.33203125" style="1" customWidth="1"/>
    <col min="2" max="2" width="11.83203125" style="1" customWidth="1"/>
    <col min="3" max="3" width="13.33203125" style="1" customWidth="1"/>
    <col min="4" max="4" width="16.1640625" style="1" customWidth="1"/>
    <col min="5" max="5" width="43.5" style="1" customWidth="1"/>
    <col min="6" max="6" width="9.33203125" style="1"/>
    <col min="7" max="7" width="12.5" style="7" customWidth="1"/>
    <col min="8" max="8" width="35.5" style="24" customWidth="1"/>
    <col min="9" max="10" width="9.33203125" style="26"/>
    <col min="11" max="11" width="9.33203125" style="24" customWidth="1"/>
    <col min="12" max="12" width="9.33203125" style="24"/>
    <col min="13" max="14" width="9.33203125" style="7"/>
    <col min="15" max="16384" width="9.33203125" style="1"/>
  </cols>
  <sheetData>
    <row r="2" spans="1:12" x14ac:dyDescent="0.15">
      <c r="A2" s="72" t="s">
        <v>71</v>
      </c>
      <c r="B2" s="73"/>
      <c r="C2" s="73"/>
      <c r="D2" s="73"/>
      <c r="E2" s="74"/>
    </row>
    <row r="3" spans="1:12" x14ac:dyDescent="0.15">
      <c r="A3"/>
      <c r="B3"/>
      <c r="C3"/>
      <c r="D3"/>
    </row>
    <row r="4" spans="1:12" ht="42.75" customHeight="1" x14ac:dyDescent="0.15">
      <c r="A4" s="71" t="s">
        <v>88</v>
      </c>
      <c r="B4" s="6"/>
      <c r="K4" s="25"/>
    </row>
    <row r="5" spans="1:12" ht="13.25" customHeight="1" x14ac:dyDescent="0.15">
      <c r="A5" s="71"/>
      <c r="B5" s="6"/>
      <c r="K5" s="26"/>
      <c r="L5" s="26"/>
    </row>
    <row r="6" spans="1:12" ht="13.25" customHeight="1" x14ac:dyDescent="0.15">
      <c r="A6" s="71"/>
      <c r="B6" s="6"/>
      <c r="K6" s="26"/>
      <c r="L6" s="26"/>
    </row>
    <row r="7" spans="1:12" ht="13.25" customHeight="1" x14ac:dyDescent="0.15">
      <c r="A7" s="6"/>
      <c r="B7" s="6"/>
      <c r="K7" s="26"/>
      <c r="L7" s="26"/>
    </row>
    <row r="8" spans="1:12" ht="13.25" customHeight="1" x14ac:dyDescent="0.15">
      <c r="A8" s="6" t="s">
        <v>20</v>
      </c>
      <c r="B8" s="6"/>
      <c r="K8" s="25"/>
    </row>
    <row r="9" spans="1:12" ht="13.25" customHeight="1" x14ac:dyDescent="0.15">
      <c r="A9" s="6"/>
      <c r="B9" s="6"/>
      <c r="K9" s="25"/>
    </row>
    <row r="10" spans="1:12" ht="13.25" customHeight="1" x14ac:dyDescent="0.15">
      <c r="B10" s="6"/>
      <c r="K10" s="25"/>
    </row>
    <row r="11" spans="1:12" ht="13.25" customHeight="1" x14ac:dyDescent="0.15">
      <c r="A11" s="6"/>
      <c r="B11" s="6"/>
      <c r="E11" s="76" t="s">
        <v>30</v>
      </c>
      <c r="K11" s="25"/>
    </row>
    <row r="12" spans="1:12" ht="14" x14ac:dyDescent="0.15">
      <c r="A12" s="6"/>
      <c r="B12" s="6"/>
      <c r="E12" s="76"/>
    </row>
    <row r="14" spans="1:12" ht="14" x14ac:dyDescent="0.15">
      <c r="A14" s="16" t="s">
        <v>27</v>
      </c>
      <c r="B14" s="16" t="s">
        <v>21</v>
      </c>
      <c r="C14" s="16" t="s">
        <v>1</v>
      </c>
      <c r="D14" s="16" t="s">
        <v>29</v>
      </c>
      <c r="E14" s="16" t="s">
        <v>28</v>
      </c>
      <c r="G14" s="14" t="s">
        <v>23</v>
      </c>
      <c r="H14" s="26"/>
    </row>
    <row r="15" spans="1:12" ht="14" x14ac:dyDescent="0.15">
      <c r="A15" s="15" t="s">
        <v>87</v>
      </c>
      <c r="B15" s="18" t="s">
        <v>2</v>
      </c>
      <c r="C15" s="18"/>
      <c r="D15" s="18" t="s">
        <v>33</v>
      </c>
      <c r="E15" s="19" t="str">
        <f t="shared" ref="E15:E24" si="0">IF(B15="Non","Intégrité des données, perte de données","")</f>
        <v/>
      </c>
      <c r="G15" s="10">
        <v>15</v>
      </c>
      <c r="H15" s="26"/>
    </row>
    <row r="16" spans="1:12" ht="14" x14ac:dyDescent="0.15">
      <c r="A16" s="15" t="s">
        <v>100</v>
      </c>
      <c r="B16" s="18" t="s">
        <v>3</v>
      </c>
      <c r="C16" s="18"/>
      <c r="D16" s="18" t="s">
        <v>33</v>
      </c>
      <c r="E16" s="19" t="str">
        <f t="shared" si="0"/>
        <v>Intégrité des données, perte de données</v>
      </c>
      <c r="G16" s="10">
        <v>5</v>
      </c>
      <c r="H16" s="26"/>
    </row>
    <row r="17" spans="1:8" ht="14" x14ac:dyDescent="0.15">
      <c r="A17" s="15" t="s">
        <v>101</v>
      </c>
      <c r="B17" s="18" t="s">
        <v>2</v>
      </c>
      <c r="C17" s="18"/>
      <c r="D17" s="18" t="s">
        <v>33</v>
      </c>
      <c r="E17" s="19" t="str">
        <f t="shared" si="0"/>
        <v/>
      </c>
      <c r="G17" s="10">
        <v>5</v>
      </c>
      <c r="H17" s="26"/>
    </row>
    <row r="18" spans="1:8" ht="14" x14ac:dyDescent="0.15">
      <c r="A18" s="15" t="s">
        <v>102</v>
      </c>
      <c r="B18" s="18" t="s">
        <v>2</v>
      </c>
      <c r="C18" s="18"/>
      <c r="D18" s="18" t="s">
        <v>33</v>
      </c>
      <c r="E18" s="19" t="str">
        <f t="shared" si="0"/>
        <v/>
      </c>
      <c r="G18" s="10">
        <v>5</v>
      </c>
      <c r="H18" s="26"/>
    </row>
    <row r="19" spans="1:8" ht="14" x14ac:dyDescent="0.15">
      <c r="A19" s="15" t="s">
        <v>103</v>
      </c>
      <c r="B19" s="18" t="s">
        <v>2</v>
      </c>
      <c r="C19" s="18"/>
      <c r="D19" s="18" t="s">
        <v>33</v>
      </c>
      <c r="E19" s="19" t="str">
        <f t="shared" si="0"/>
        <v/>
      </c>
      <c r="G19" s="10">
        <v>5</v>
      </c>
      <c r="H19" s="26"/>
    </row>
    <row r="20" spans="1:8" ht="28" x14ac:dyDescent="0.15">
      <c r="A20" s="15" t="s">
        <v>104</v>
      </c>
      <c r="B20" s="18" t="s">
        <v>2</v>
      </c>
      <c r="C20" s="18"/>
      <c r="D20" s="18" t="s">
        <v>33</v>
      </c>
      <c r="E20" s="19" t="str">
        <f t="shared" si="0"/>
        <v/>
      </c>
      <c r="G20" s="10">
        <v>5</v>
      </c>
      <c r="H20" s="26"/>
    </row>
    <row r="21" spans="1:8" ht="14" x14ac:dyDescent="0.15">
      <c r="A21" s="15" t="s">
        <v>105</v>
      </c>
      <c r="B21" s="18" t="s">
        <v>2</v>
      </c>
      <c r="C21" s="18"/>
      <c r="D21" s="18" t="s">
        <v>33</v>
      </c>
      <c r="E21" s="19" t="str">
        <f t="shared" si="0"/>
        <v/>
      </c>
      <c r="G21" s="10">
        <v>5</v>
      </c>
      <c r="H21" s="26"/>
    </row>
    <row r="22" spans="1:8" ht="14" x14ac:dyDescent="0.15">
      <c r="A22" s="15" t="s">
        <v>106</v>
      </c>
      <c r="B22" s="18" t="s">
        <v>2</v>
      </c>
      <c r="C22" s="18"/>
      <c r="D22" s="18" t="s">
        <v>33</v>
      </c>
      <c r="E22" s="19" t="str">
        <f t="shared" si="0"/>
        <v/>
      </c>
      <c r="G22" s="10">
        <v>5</v>
      </c>
      <c r="H22" s="26"/>
    </row>
    <row r="23" spans="1:8" ht="14" x14ac:dyDescent="0.15">
      <c r="A23" s="15" t="s">
        <v>107</v>
      </c>
      <c r="B23" s="18" t="s">
        <v>2</v>
      </c>
      <c r="C23" s="18"/>
      <c r="D23" s="18" t="s">
        <v>33</v>
      </c>
      <c r="E23" s="19" t="str">
        <f t="shared" si="0"/>
        <v/>
      </c>
      <c r="G23" s="10">
        <v>5</v>
      </c>
      <c r="H23" s="26"/>
    </row>
    <row r="24" spans="1:8" ht="14" x14ac:dyDescent="0.15">
      <c r="A24" s="15" t="s">
        <v>95</v>
      </c>
      <c r="B24" s="18" t="s">
        <v>2</v>
      </c>
      <c r="C24" s="18"/>
      <c r="D24" s="18" t="s">
        <v>33</v>
      </c>
      <c r="E24" s="19" t="str">
        <f t="shared" si="0"/>
        <v/>
      </c>
      <c r="G24" s="10">
        <v>5</v>
      </c>
      <c r="H24" s="26"/>
    </row>
    <row r="25" spans="1:8" ht="33.5" customHeight="1" x14ac:dyDescent="0.15">
      <c r="A25" s="15" t="s">
        <v>84</v>
      </c>
      <c r="B25" s="18" t="s">
        <v>2</v>
      </c>
      <c r="C25" s="18"/>
      <c r="D25" s="18" t="s">
        <v>33</v>
      </c>
      <c r="E25" s="19" t="str">
        <f>IF(B25="Non","Perte de données","")</f>
        <v/>
      </c>
      <c r="G25" s="10">
        <v>15</v>
      </c>
      <c r="H25" s="26"/>
    </row>
    <row r="26" spans="1:8" ht="33.5" customHeight="1" x14ac:dyDescent="0.15">
      <c r="A26" s="15" t="s">
        <v>89</v>
      </c>
      <c r="B26" s="18" t="s">
        <v>2</v>
      </c>
      <c r="C26" s="18"/>
      <c r="D26" s="18" t="s">
        <v>33</v>
      </c>
      <c r="E26" s="19" t="str">
        <f>IF(B26="Non","Perte de données","")</f>
        <v/>
      </c>
      <c r="G26" s="10">
        <v>20</v>
      </c>
      <c r="H26" s="26"/>
    </row>
    <row r="27" spans="1:8" ht="14" x14ac:dyDescent="0.15">
      <c r="A27" s="15" t="s">
        <v>85</v>
      </c>
      <c r="B27" s="18" t="s">
        <v>2</v>
      </c>
      <c r="C27" s="18"/>
      <c r="D27" s="18" t="s">
        <v>33</v>
      </c>
      <c r="E27" s="19" t="str">
        <f>IF(B27="Non","Intégrité des données, perte de données","")</f>
        <v/>
      </c>
      <c r="G27" s="10">
        <v>5</v>
      </c>
      <c r="H27" s="26"/>
    </row>
    <row r="28" spans="1:8" x14ac:dyDescent="0.15">
      <c r="G28" s="11">
        <f>SUM(G15:G27)</f>
        <v>100</v>
      </c>
      <c r="H28" s="26"/>
    </row>
    <row r="29" spans="1:8" ht="25.25" customHeight="1" x14ac:dyDescent="0.15">
      <c r="H29" s="26"/>
    </row>
    <row r="30" spans="1:8" x14ac:dyDescent="0.15">
      <c r="H30" s="26"/>
    </row>
    <row r="31" spans="1:8" ht="17" customHeight="1" x14ac:dyDescent="0.15">
      <c r="H31" s="56"/>
    </row>
    <row r="32" spans="1:8" x14ac:dyDescent="0.15">
      <c r="H32" s="26"/>
    </row>
    <row r="33" spans="8:8" x14ac:dyDescent="0.15">
      <c r="H33" s="26"/>
    </row>
    <row r="34" spans="8:8" x14ac:dyDescent="0.15">
      <c r="H34" s="26"/>
    </row>
    <row r="35" spans="8:8" x14ac:dyDescent="0.15">
      <c r="H35" s="26"/>
    </row>
    <row r="36" spans="8:8" x14ac:dyDescent="0.15">
      <c r="H36" s="26"/>
    </row>
    <row r="37" spans="8:8" x14ac:dyDescent="0.15">
      <c r="H37" s="26"/>
    </row>
    <row r="38" spans="8:8" x14ac:dyDescent="0.15">
      <c r="H38" s="26"/>
    </row>
    <row r="39" spans="8:8" x14ac:dyDescent="0.15">
      <c r="H39" s="26"/>
    </row>
    <row r="40" spans="8:8" x14ac:dyDescent="0.15">
      <c r="H40" s="26"/>
    </row>
    <row r="41" spans="8:8" x14ac:dyDescent="0.15">
      <c r="H41" s="26"/>
    </row>
    <row r="42" spans="8:8" x14ac:dyDescent="0.15">
      <c r="H42" s="26"/>
    </row>
    <row r="43" spans="8:8" x14ac:dyDescent="0.15">
      <c r="H43" s="26"/>
    </row>
    <row r="44" spans="8:8" x14ac:dyDescent="0.15">
      <c r="H44" s="26"/>
    </row>
    <row r="45" spans="8:8" x14ac:dyDescent="0.15">
      <c r="H45" s="26"/>
    </row>
    <row r="46" spans="8:8" x14ac:dyDescent="0.15">
      <c r="H46" s="26"/>
    </row>
    <row r="47" spans="8:8" x14ac:dyDescent="0.15">
      <c r="H47" s="26"/>
    </row>
    <row r="48" spans="8:8" x14ac:dyDescent="0.15">
      <c r="H48" s="26"/>
    </row>
    <row r="49" spans="8:8" x14ac:dyDescent="0.15">
      <c r="H49" s="26"/>
    </row>
    <row r="50" spans="8:8" x14ac:dyDescent="0.15">
      <c r="H50" s="26"/>
    </row>
  </sheetData>
  <mergeCells count="3">
    <mergeCell ref="A2:E2"/>
    <mergeCell ref="A4:A6"/>
    <mergeCell ref="E11:E12"/>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A0256ED-EA4C-F742-9CB1-20398F2A38EE}">
          <x14:formula1>
            <xm:f>Formule!$R$2:$R$4</xm:f>
          </x14:formula1>
          <xm:sqref>B15:B27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00FF4-CE43-A748-9AD5-06787B8C2B3C}">
  <dimension ref="A2:N43"/>
  <sheetViews>
    <sheetView showGridLines="0" zoomScaleNormal="100" workbookViewId="0">
      <selection activeCell="D30" sqref="D30"/>
    </sheetView>
  </sheetViews>
  <sheetFormatPr baseColWidth="10" defaultColWidth="9.33203125" defaultRowHeight="13" x14ac:dyDescent="0.15"/>
  <cols>
    <col min="1" max="1" width="102.33203125" style="1" customWidth="1"/>
    <col min="2" max="2" width="11.83203125" style="1" customWidth="1"/>
    <col min="3" max="3" width="13.33203125" style="1" customWidth="1"/>
    <col min="4" max="4" width="16.1640625" style="1" customWidth="1"/>
    <col min="5" max="5" width="43.5" style="1" customWidth="1"/>
    <col min="6" max="6" width="9.33203125" style="1"/>
    <col min="7" max="7" width="12.5" style="7" customWidth="1"/>
    <col min="8" max="8" width="35.5" style="24" customWidth="1"/>
    <col min="11" max="11" width="9.33203125" style="24" customWidth="1"/>
    <col min="12" max="14" width="9.33203125" style="24"/>
    <col min="15" max="16384" width="9.33203125" style="1"/>
  </cols>
  <sheetData>
    <row r="2" spans="1:12" x14ac:dyDescent="0.15">
      <c r="A2" s="72" t="s">
        <v>72</v>
      </c>
      <c r="B2" s="73"/>
      <c r="C2" s="73"/>
      <c r="D2" s="73"/>
      <c r="E2" s="74"/>
    </row>
    <row r="3" spans="1:12" x14ac:dyDescent="0.15">
      <c r="A3"/>
      <c r="B3"/>
      <c r="C3"/>
      <c r="D3"/>
    </row>
    <row r="4" spans="1:12" ht="42.75" customHeight="1" x14ac:dyDescent="0.15">
      <c r="A4" s="71" t="s">
        <v>91</v>
      </c>
      <c r="B4" s="6"/>
      <c r="K4" s="25"/>
    </row>
    <row r="5" spans="1:12" ht="13.25" customHeight="1" x14ac:dyDescent="0.15">
      <c r="A5" s="71"/>
      <c r="B5" s="6"/>
      <c r="K5" s="26"/>
      <c r="L5" s="26"/>
    </row>
    <row r="6" spans="1:12" ht="13.25" customHeight="1" x14ac:dyDescent="0.15">
      <c r="A6" s="71"/>
      <c r="B6" s="6"/>
      <c r="K6" s="26"/>
      <c r="L6" s="26"/>
    </row>
    <row r="7" spans="1:12" ht="13.25" customHeight="1" x14ac:dyDescent="0.15">
      <c r="A7" s="6"/>
      <c r="B7" s="6"/>
      <c r="K7" s="26"/>
      <c r="L7" s="26"/>
    </row>
    <row r="8" spans="1:12" ht="13.25" customHeight="1" x14ac:dyDescent="0.15">
      <c r="A8" s="6" t="s">
        <v>20</v>
      </c>
      <c r="B8" s="6"/>
      <c r="K8" s="25"/>
    </row>
    <row r="9" spans="1:12" ht="13.25" customHeight="1" x14ac:dyDescent="0.15">
      <c r="A9" s="6"/>
      <c r="B9" s="6"/>
      <c r="K9" s="25"/>
    </row>
    <row r="10" spans="1:12" ht="13.25" customHeight="1" x14ac:dyDescent="0.15">
      <c r="B10" s="6"/>
      <c r="K10" s="25"/>
    </row>
    <row r="11" spans="1:12" ht="13.25" customHeight="1" x14ac:dyDescent="0.15">
      <c r="A11" s="6"/>
      <c r="B11" s="6"/>
      <c r="E11" s="76" t="s">
        <v>30</v>
      </c>
      <c r="K11" s="25"/>
    </row>
    <row r="12" spans="1:12" ht="14" x14ac:dyDescent="0.15">
      <c r="A12" s="6"/>
      <c r="B12" s="6"/>
      <c r="E12" s="76"/>
    </row>
    <row r="14" spans="1:12" ht="14" x14ac:dyDescent="0.15">
      <c r="A14" s="16" t="s">
        <v>27</v>
      </c>
      <c r="B14" s="16" t="s">
        <v>21</v>
      </c>
      <c r="C14" s="16" t="s">
        <v>1</v>
      </c>
      <c r="D14" s="16" t="s">
        <v>29</v>
      </c>
      <c r="E14" s="16" t="s">
        <v>28</v>
      </c>
      <c r="G14" s="14" t="s">
        <v>23</v>
      </c>
      <c r="H14" s="26"/>
    </row>
    <row r="15" spans="1:12" ht="28" x14ac:dyDescent="0.15">
      <c r="A15" s="15" t="s">
        <v>96</v>
      </c>
      <c r="B15" s="18" t="s">
        <v>2</v>
      </c>
      <c r="C15" s="18"/>
      <c r="D15" s="18" t="s">
        <v>33</v>
      </c>
      <c r="E15" s="19" t="str">
        <f>IF(B18="Non","Séparation des fonctions","")</f>
        <v/>
      </c>
      <c r="G15" s="10">
        <v>20</v>
      </c>
      <c r="H15" s="26"/>
    </row>
    <row r="16" spans="1:12" ht="14" x14ac:dyDescent="0.15">
      <c r="A16" s="15" t="s">
        <v>97</v>
      </c>
      <c r="B16" s="18" t="s">
        <v>2</v>
      </c>
      <c r="C16" s="18"/>
      <c r="D16" s="18" t="s">
        <v>33</v>
      </c>
      <c r="E16" s="19" t="str">
        <f>IF(B16="Non","Analyse des comportements des utilisateurs dans le cadre de la prévention des fraudes","")</f>
        <v/>
      </c>
      <c r="G16" s="10">
        <v>30</v>
      </c>
      <c r="H16" s="26"/>
    </row>
    <row r="17" spans="1:8" ht="14" x14ac:dyDescent="0.15">
      <c r="A17" s="15" t="s">
        <v>98</v>
      </c>
      <c r="B17" s="18" t="s">
        <v>2</v>
      </c>
      <c r="C17" s="18"/>
      <c r="D17" s="18" t="s">
        <v>33</v>
      </c>
      <c r="E17" s="19" t="str">
        <f>IF(B17="Non","Vérification des autorisations accordées en lien avec chaque modification pour prévenir l’introduction de biais dans les applications","")</f>
        <v/>
      </c>
      <c r="G17" s="10">
        <v>20</v>
      </c>
      <c r="H17" s="26"/>
    </row>
    <row r="18" spans="1:8" ht="33.5" customHeight="1" x14ac:dyDescent="0.15">
      <c r="A18" s="15" t="s">
        <v>99</v>
      </c>
      <c r="B18" s="18" t="s">
        <v>2</v>
      </c>
      <c r="C18" s="18"/>
      <c r="D18" s="18" t="s">
        <v>33</v>
      </c>
      <c r="E18" s="19" t="str">
        <f>IF(B18="Non","Revue des rôles et responsabilités en lien avec la surveillance du respect de la séparation des fonctions","")</f>
        <v/>
      </c>
      <c r="G18" s="10">
        <v>30</v>
      </c>
      <c r="H18" s="26"/>
    </row>
    <row r="19" spans="1:8" collapsed="1" x14ac:dyDescent="0.15">
      <c r="G19" s="11">
        <f>SUM(G15:G18)</f>
        <v>100</v>
      </c>
      <c r="H19" s="26"/>
    </row>
    <row r="20" spans="1:8" x14ac:dyDescent="0.15">
      <c r="H20" s="26"/>
    </row>
    <row r="21" spans="1:8" x14ac:dyDescent="0.15">
      <c r="H21" s="26"/>
    </row>
    <row r="22" spans="1:8" ht="25.25" customHeight="1" x14ac:dyDescent="0.15">
      <c r="H22" s="26"/>
    </row>
    <row r="23" spans="1:8" x14ac:dyDescent="0.15">
      <c r="H23" s="26"/>
    </row>
    <row r="24" spans="1:8" ht="17" customHeight="1" x14ac:dyDescent="0.15">
      <c r="H24" s="56"/>
    </row>
    <row r="25" spans="1:8" x14ac:dyDescent="0.15">
      <c r="H25" s="26"/>
    </row>
    <row r="26" spans="1:8" x14ac:dyDescent="0.15">
      <c r="H26" s="26"/>
    </row>
    <row r="27" spans="1:8" x14ac:dyDescent="0.15">
      <c r="H27" s="26"/>
    </row>
    <row r="28" spans="1:8" x14ac:dyDescent="0.15">
      <c r="H28" s="26"/>
    </row>
    <row r="29" spans="1:8" x14ac:dyDescent="0.15">
      <c r="H29" s="26"/>
    </row>
    <row r="30" spans="1:8" x14ac:dyDescent="0.15">
      <c r="H30" s="26"/>
    </row>
    <row r="31" spans="1:8" x14ac:dyDescent="0.15">
      <c r="H31" s="26"/>
    </row>
    <row r="32" spans="1:8" x14ac:dyDescent="0.15">
      <c r="H32" s="26"/>
    </row>
    <row r="33" spans="8:8" x14ac:dyDescent="0.15">
      <c r="H33" s="26"/>
    </row>
    <row r="34" spans="8:8" x14ac:dyDescent="0.15">
      <c r="H34" s="26"/>
    </row>
    <row r="35" spans="8:8" x14ac:dyDescent="0.15">
      <c r="H35" s="26"/>
    </row>
    <row r="36" spans="8:8" x14ac:dyDescent="0.15">
      <c r="H36" s="26"/>
    </row>
    <row r="37" spans="8:8" x14ac:dyDescent="0.15">
      <c r="H37" s="26"/>
    </row>
    <row r="38" spans="8:8" x14ac:dyDescent="0.15">
      <c r="H38" s="26"/>
    </row>
    <row r="39" spans="8:8" x14ac:dyDescent="0.15">
      <c r="H39" s="26"/>
    </row>
    <row r="40" spans="8:8" x14ac:dyDescent="0.15">
      <c r="H40" s="26"/>
    </row>
    <row r="41" spans="8:8" x14ac:dyDescent="0.15">
      <c r="H41" s="26"/>
    </row>
    <row r="42" spans="8:8" x14ac:dyDescent="0.15">
      <c r="H42" s="26"/>
    </row>
    <row r="43" spans="8:8" x14ac:dyDescent="0.15">
      <c r="H43" s="26"/>
    </row>
  </sheetData>
  <mergeCells count="3">
    <mergeCell ref="A2:E2"/>
    <mergeCell ref="A4:A6"/>
    <mergeCell ref="E11:E12"/>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C2D5C0-5AD7-8E48-ADA9-DD6E9AA060AD}">
          <x14:formula1>
            <xm:f>Formule!$V$2:$V$4</xm:f>
          </x14:formula1>
          <xm:sqref>B15:B18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467EB-C973-244A-A37A-AC3B4D062028}">
  <dimension ref="B1:AA57"/>
  <sheetViews>
    <sheetView showGridLines="0" topLeftCell="L1" workbookViewId="0">
      <selection activeCell="S20" sqref="S20"/>
    </sheetView>
  </sheetViews>
  <sheetFormatPr baseColWidth="10" defaultRowHeight="13" x14ac:dyDescent="0.15"/>
  <cols>
    <col min="2" max="2" width="30.5" style="24" bestFit="1" customWidth="1"/>
    <col min="3" max="3" width="14" style="24" bestFit="1" customWidth="1"/>
    <col min="6" max="6" width="34" style="24" customWidth="1"/>
    <col min="7" max="7" width="9.33203125" style="24"/>
    <col min="10" max="10" width="25" style="24" customWidth="1"/>
    <col min="11" max="11" width="9.33203125" style="24" customWidth="1"/>
    <col min="14" max="14" width="25" style="24" customWidth="1"/>
    <col min="15" max="15" width="9.33203125" style="24" customWidth="1"/>
    <col min="18" max="18" width="25" style="24" customWidth="1"/>
    <col min="19" max="19" width="9.33203125" style="24" customWidth="1"/>
    <col min="22" max="22" width="25" style="24" customWidth="1"/>
    <col min="23" max="23" width="9.33203125" style="24" customWidth="1"/>
    <col min="26" max="26" width="25" style="24" customWidth="1"/>
    <col min="27" max="27" width="9.33203125" style="24" customWidth="1"/>
  </cols>
  <sheetData>
    <row r="1" spans="2:27" x14ac:dyDescent="0.15">
      <c r="B1" s="24" t="s">
        <v>66</v>
      </c>
      <c r="F1" s="24" t="s">
        <v>67</v>
      </c>
      <c r="J1" s="24" t="s">
        <v>69</v>
      </c>
      <c r="N1" s="24" t="s">
        <v>70</v>
      </c>
      <c r="R1" s="24" t="s">
        <v>86</v>
      </c>
      <c r="V1" s="24" t="s">
        <v>90</v>
      </c>
      <c r="Z1" s="24" t="s">
        <v>92</v>
      </c>
    </row>
    <row r="2" spans="2:27" x14ac:dyDescent="0.15">
      <c r="B2" s="24" t="s">
        <v>2</v>
      </c>
      <c r="F2" s="24" t="s">
        <v>2</v>
      </c>
      <c r="J2" s="24" t="s">
        <v>2</v>
      </c>
      <c r="N2" s="24" t="s">
        <v>2</v>
      </c>
      <c r="R2" s="24" t="s">
        <v>2</v>
      </c>
      <c r="V2" s="24" t="s">
        <v>2</v>
      </c>
    </row>
    <row r="3" spans="2:27" x14ac:dyDescent="0.15">
      <c r="B3" s="24" t="s">
        <v>3</v>
      </c>
      <c r="F3" s="24" t="s">
        <v>3</v>
      </c>
      <c r="J3" s="24" t="s">
        <v>3</v>
      </c>
      <c r="N3" s="24" t="s">
        <v>3</v>
      </c>
      <c r="R3" s="24" t="s">
        <v>3</v>
      </c>
      <c r="V3" s="24" t="s">
        <v>3</v>
      </c>
      <c r="Z3" s="24" t="s">
        <v>2</v>
      </c>
      <c r="AA3" s="25"/>
    </row>
    <row r="4" spans="2:27" x14ac:dyDescent="0.15">
      <c r="B4" s="24" t="s">
        <v>22</v>
      </c>
      <c r="C4" s="25"/>
      <c r="F4" s="24" t="s">
        <v>22</v>
      </c>
      <c r="G4" s="25"/>
      <c r="J4" s="24" t="s">
        <v>22</v>
      </c>
      <c r="K4" s="25"/>
      <c r="N4" s="24" t="s">
        <v>22</v>
      </c>
      <c r="O4" s="25"/>
      <c r="R4" s="24" t="s">
        <v>22</v>
      </c>
      <c r="S4" s="25"/>
      <c r="V4" s="24" t="s">
        <v>22</v>
      </c>
      <c r="W4" s="25"/>
      <c r="Z4" s="24" t="s">
        <v>3</v>
      </c>
      <c r="AA4" s="26"/>
    </row>
    <row r="5" spans="2:27" x14ac:dyDescent="0.15">
      <c r="B5" s="25"/>
      <c r="C5" s="25"/>
      <c r="F5" s="25"/>
      <c r="G5" s="25"/>
      <c r="J5" s="26"/>
      <c r="K5" s="26"/>
      <c r="N5" s="26"/>
      <c r="O5" s="26"/>
      <c r="R5" s="26"/>
      <c r="S5" s="26"/>
      <c r="V5" s="26"/>
      <c r="W5" s="26"/>
      <c r="Z5" s="24" t="s">
        <v>22</v>
      </c>
      <c r="AA5" s="26"/>
    </row>
    <row r="6" spans="2:27" x14ac:dyDescent="0.15">
      <c r="B6" s="25"/>
      <c r="C6" s="25"/>
      <c r="F6" s="25"/>
      <c r="G6" s="25"/>
      <c r="J6" s="26"/>
      <c r="K6" s="26"/>
      <c r="N6" s="26"/>
      <c r="O6" s="26"/>
      <c r="R6" s="26"/>
      <c r="S6" s="26"/>
      <c r="V6" s="26"/>
      <c r="W6" s="26"/>
      <c r="Z6" s="26"/>
      <c r="AA6" s="26"/>
    </row>
    <row r="7" spans="2:27" x14ac:dyDescent="0.15">
      <c r="B7" s="25"/>
      <c r="C7" s="25"/>
      <c r="F7" s="25"/>
      <c r="G7" s="25"/>
      <c r="J7" s="26"/>
      <c r="K7" s="26"/>
      <c r="N7" s="26"/>
      <c r="O7" s="26"/>
      <c r="R7" s="26"/>
      <c r="S7" s="26"/>
      <c r="V7" s="26"/>
      <c r="W7" s="26"/>
      <c r="Z7" s="25"/>
      <c r="AA7" s="25"/>
    </row>
    <row r="8" spans="2:27" x14ac:dyDescent="0.15">
      <c r="B8" s="25"/>
      <c r="C8" s="25"/>
      <c r="F8" s="25"/>
      <c r="G8" s="25"/>
      <c r="J8" s="25"/>
      <c r="K8" s="25"/>
      <c r="N8" s="25"/>
      <c r="O8" s="25"/>
      <c r="R8" s="25"/>
      <c r="S8" s="25"/>
      <c r="V8" s="25"/>
      <c r="W8" s="25"/>
      <c r="Z8" s="25"/>
      <c r="AA8" s="25"/>
    </row>
    <row r="9" spans="2:27" x14ac:dyDescent="0.15">
      <c r="B9" s="25"/>
      <c r="C9" s="25"/>
      <c r="F9" s="25"/>
      <c r="G9" s="25"/>
      <c r="J9" s="25"/>
      <c r="K9" s="25"/>
      <c r="N9" s="25"/>
      <c r="O9" s="25"/>
      <c r="R9" s="25"/>
      <c r="S9" s="25"/>
      <c r="V9" s="25"/>
      <c r="W9" s="25"/>
      <c r="Z9" s="25"/>
      <c r="AA9" s="25"/>
    </row>
    <row r="10" spans="2:27" x14ac:dyDescent="0.15">
      <c r="B10" s="25"/>
      <c r="C10" s="25"/>
      <c r="F10" s="25"/>
      <c r="G10" s="25"/>
      <c r="J10" s="25"/>
      <c r="K10" s="25"/>
      <c r="N10" s="25"/>
      <c r="O10" s="25"/>
      <c r="R10" s="25"/>
      <c r="S10" s="25"/>
      <c r="V10" s="25"/>
      <c r="W10" s="25"/>
      <c r="Z10" s="25" t="s">
        <v>4</v>
      </c>
      <c r="AA10" s="53">
        <f>(Formule!G11+Formule!C11+Formule!K11+Formule!O11+S11+W11)/6</f>
        <v>88.833333333333329</v>
      </c>
    </row>
    <row r="11" spans="2:27" x14ac:dyDescent="0.15">
      <c r="B11" s="25" t="s">
        <v>4</v>
      </c>
      <c r="C11" s="53" cm="1">
        <f t="array" ref="C11">SUMPRODUCT(('Développement applicatif'!$G$16:$G$20)*('Développement applicatif'!$B$16:$B$20=Formule!$B$2))/SUMPRODUCT(('Développement applicatif'!$G$16:$G$20)*('Développement applicatif'!$B$16:$B$20&lt;&gt;Formule!$B$4))*100</f>
        <v>80</v>
      </c>
      <c r="F11" s="25" t="s">
        <v>4</v>
      </c>
      <c r="G11" s="53" cm="1">
        <f t="array" ref="G11">SUMPRODUCT(('Contrôle des accès'!$G$15:$G$30)*('Contrôle des accès'!$B$15:$B$30=Formule!$F$2))/SUMPRODUCT(('Contrôle des accès'!$G$15:$G$30)*('Contrôle des accès'!$B$15:$B$30&lt;&gt;Formule!$F$4))*100</f>
        <v>78</v>
      </c>
      <c r="J11" s="25" t="s">
        <v>4</v>
      </c>
      <c r="K11" s="53" cm="1">
        <f t="array" ref="K11">SUMPRODUCT((Maintenance!$G$15:$G$18)*(Maintenance!$B$15:$B$18=Formule!$J$2))/SUMPRODUCT((Maintenance!$G$15:$G$18)*(Maintenance!$B$15:$B$18&lt;&gt;Formule!$J$4))*100</f>
        <v>80</v>
      </c>
      <c r="N11" s="25" t="s">
        <v>4</v>
      </c>
      <c r="O11" s="53" cm="1">
        <f t="array" ref="O11">SUMPRODUCT(('Sécurité physique'!$G$15:$G$20)*('Sécurité physique'!$B$15:$B$20=Formule!$N$2))/SUMPRODUCT(('Sécurité physique'!$G$15:$G$20)*('Sécurité physique'!$B$15:$B$20&lt;&gt;Formule!$N$4))*100</f>
        <v>100</v>
      </c>
      <c r="R11" s="25" t="s">
        <v>4</v>
      </c>
      <c r="S11" s="53" cm="1">
        <f t="array" ref="S11">SUMPRODUCT(('Sauvegarde et restauration'!$G$15:$G$27)*('Sauvegarde et restauration'!$B$15:$B$27=Formule!$R$2))/SUMPRODUCT(('Sauvegarde et restauration'!$G$15:$G$27)*('Sauvegarde et restauration'!$B$15:$B$27&lt;&gt;Formule!$R$4))*100</f>
        <v>95</v>
      </c>
      <c r="V11" s="25" t="s">
        <v>4</v>
      </c>
      <c r="W11" s="53" cm="1">
        <f t="array" ref="W11">SUMPRODUCT(('Contrôle de l''exploitation'!$G$15:$G$18)*('Contrôle de l''exploitation'!$B$15:$B$18=Formule!$V$2))/SUMPRODUCT(('Contrôle de l''exploitation'!$G$15:$G$18)*('Contrôle de l''exploitation'!$B$15:$B$18&lt;&gt;Formule!$V$4))*100</f>
        <v>100</v>
      </c>
    </row>
    <row r="12" spans="2:27" x14ac:dyDescent="0.15">
      <c r="F12" s="25"/>
      <c r="G12" s="25"/>
      <c r="Z12" s="25" t="s">
        <v>5</v>
      </c>
      <c r="AA12" s="25">
        <v>20</v>
      </c>
    </row>
    <row r="13" spans="2:27" x14ac:dyDescent="0.15">
      <c r="F13" s="25" t="s">
        <v>5</v>
      </c>
      <c r="G13" s="25">
        <v>20</v>
      </c>
      <c r="J13" s="25" t="s">
        <v>5</v>
      </c>
      <c r="K13" s="25">
        <v>20</v>
      </c>
      <c r="N13" s="25" t="s">
        <v>5</v>
      </c>
      <c r="O13" s="25">
        <v>20</v>
      </c>
      <c r="R13" s="25" t="s">
        <v>5</v>
      </c>
      <c r="S13" s="25">
        <v>20</v>
      </c>
      <c r="V13" s="25" t="s">
        <v>5</v>
      </c>
      <c r="W13" s="25">
        <v>20</v>
      </c>
      <c r="Z13" s="25" t="s">
        <v>6</v>
      </c>
      <c r="AA13" s="25">
        <v>40</v>
      </c>
    </row>
    <row r="14" spans="2:27" x14ac:dyDescent="0.15">
      <c r="B14" s="25" t="s">
        <v>5</v>
      </c>
      <c r="C14" s="25">
        <v>20</v>
      </c>
      <c r="F14" s="25" t="s">
        <v>6</v>
      </c>
      <c r="G14" s="25">
        <v>40</v>
      </c>
      <c r="J14" s="25" t="s">
        <v>6</v>
      </c>
      <c r="K14" s="25">
        <v>40</v>
      </c>
      <c r="N14" s="25" t="s">
        <v>6</v>
      </c>
      <c r="O14" s="25">
        <v>40</v>
      </c>
      <c r="R14" s="25" t="s">
        <v>6</v>
      </c>
      <c r="S14" s="25">
        <v>40</v>
      </c>
      <c r="V14" s="25" t="s">
        <v>6</v>
      </c>
      <c r="W14" s="25">
        <v>40</v>
      </c>
      <c r="Z14" s="25"/>
      <c r="AA14" s="25"/>
    </row>
    <row r="15" spans="2:27" x14ac:dyDescent="0.15">
      <c r="B15" s="25" t="s">
        <v>6</v>
      </c>
      <c r="C15" s="25">
        <v>40</v>
      </c>
      <c r="F15" s="25"/>
      <c r="G15" s="25"/>
      <c r="J15" s="25"/>
      <c r="K15" s="25"/>
      <c r="N15" s="25"/>
      <c r="O15" s="25"/>
      <c r="R15" s="25"/>
      <c r="S15" s="25"/>
      <c r="V15" s="25"/>
      <c r="W15" s="25"/>
      <c r="Z15" s="77" t="s">
        <v>7</v>
      </c>
      <c r="AA15" s="77"/>
    </row>
    <row r="16" spans="2:27" x14ac:dyDescent="0.15">
      <c r="B16" s="63"/>
      <c r="C16" s="63"/>
      <c r="F16" s="77" t="s">
        <v>7</v>
      </c>
      <c r="G16" s="77"/>
      <c r="J16" s="77" t="s">
        <v>7</v>
      </c>
      <c r="K16" s="77"/>
      <c r="N16" s="77" t="s">
        <v>7</v>
      </c>
      <c r="O16" s="77"/>
      <c r="R16" s="77" t="s">
        <v>7</v>
      </c>
      <c r="S16" s="77"/>
      <c r="V16" s="77" t="s">
        <v>7</v>
      </c>
      <c r="W16" s="77"/>
      <c r="Z16" s="25" t="s">
        <v>8</v>
      </c>
      <c r="AA16" s="25">
        <v>0</v>
      </c>
    </row>
    <row r="17" spans="2:27" x14ac:dyDescent="0.15">
      <c r="B17" s="78" t="s">
        <v>7</v>
      </c>
      <c r="C17" s="78"/>
      <c r="F17" s="25" t="s">
        <v>8</v>
      </c>
      <c r="G17" s="25">
        <v>0</v>
      </c>
      <c r="J17" s="25" t="s">
        <v>8</v>
      </c>
      <c r="K17" s="25">
        <v>0</v>
      </c>
      <c r="N17" s="25" t="s">
        <v>8</v>
      </c>
      <c r="O17" s="25">
        <v>0</v>
      </c>
      <c r="R17" s="25" t="s">
        <v>8</v>
      </c>
      <c r="S17" s="25">
        <v>0</v>
      </c>
      <c r="V17" s="25" t="s">
        <v>8</v>
      </c>
      <c r="W17" s="25">
        <v>0</v>
      </c>
      <c r="Z17" s="25" t="s">
        <v>9</v>
      </c>
      <c r="AA17" s="25">
        <v>35</v>
      </c>
    </row>
    <row r="18" spans="2:27" x14ac:dyDescent="0.15">
      <c r="B18" s="63" t="s">
        <v>8</v>
      </c>
      <c r="C18" s="63">
        <v>0</v>
      </c>
      <c r="F18" s="25" t="s">
        <v>9</v>
      </c>
      <c r="G18" s="25">
        <v>27</v>
      </c>
      <c r="J18" s="25" t="s">
        <v>9</v>
      </c>
      <c r="K18" s="25">
        <v>20</v>
      </c>
      <c r="N18" s="25" t="s">
        <v>9</v>
      </c>
      <c r="O18" s="25">
        <v>24</v>
      </c>
      <c r="R18" s="25" t="s">
        <v>9</v>
      </c>
      <c r="S18" s="25">
        <v>25</v>
      </c>
      <c r="V18" s="25" t="s">
        <v>9</v>
      </c>
      <c r="W18" s="25">
        <v>20</v>
      </c>
      <c r="Z18" s="25" t="s">
        <v>10</v>
      </c>
      <c r="AA18" s="25">
        <v>35</v>
      </c>
    </row>
    <row r="19" spans="2:27" x14ac:dyDescent="0.15">
      <c r="B19" s="63" t="s">
        <v>9</v>
      </c>
      <c r="C19" s="63">
        <v>20</v>
      </c>
      <c r="F19" s="25" t="s">
        <v>10</v>
      </c>
      <c r="G19" s="25">
        <v>26</v>
      </c>
      <c r="J19" s="25" t="s">
        <v>10</v>
      </c>
      <c r="K19" s="25">
        <v>20</v>
      </c>
      <c r="N19" s="25" t="s">
        <v>10</v>
      </c>
      <c r="O19" s="25">
        <v>24</v>
      </c>
      <c r="R19" s="25" t="s">
        <v>10</v>
      </c>
      <c r="S19" s="25">
        <v>25</v>
      </c>
      <c r="V19" s="25" t="s">
        <v>10</v>
      </c>
      <c r="W19" s="25">
        <v>20</v>
      </c>
      <c r="Z19" s="25" t="s">
        <v>11</v>
      </c>
      <c r="AA19" s="25">
        <v>30</v>
      </c>
    </row>
    <row r="20" spans="2:27" x14ac:dyDescent="0.15">
      <c r="B20" s="63" t="s">
        <v>10</v>
      </c>
      <c r="C20" s="63">
        <v>20</v>
      </c>
      <c r="F20" s="25" t="s">
        <v>11</v>
      </c>
      <c r="G20" s="25">
        <f>'Contrôle des accès'!G15+'Contrôle des accès'!G16+'Contrôle des accès'!G30+'Contrôle des accès'!G29+'Contrôle des accès'!G28+'Contrôle des accès'!G27</f>
        <v>47</v>
      </c>
      <c r="J20" s="25" t="s">
        <v>11</v>
      </c>
      <c r="K20" s="25">
        <f>Maintenance!G17+Maintenance!G15</f>
        <v>60</v>
      </c>
      <c r="N20" s="25" t="s">
        <v>11</v>
      </c>
      <c r="O20" s="25">
        <f>'Sécurité physique'!G20+'Sécurité physique'!G16</f>
        <v>52</v>
      </c>
      <c r="R20" s="25" t="s">
        <v>11</v>
      </c>
      <c r="S20" s="25">
        <f>'Sauvegarde et restauration'!G15+'Sauvegarde et restauration'!G25+'Sauvegarde et restauration'!G26</f>
        <v>50</v>
      </c>
      <c r="V20" s="25" t="s">
        <v>11</v>
      </c>
      <c r="W20" s="25">
        <f>'Contrôle de l''exploitation'!G16+'Contrôle de l''exploitation'!G18</f>
        <v>60</v>
      </c>
      <c r="Z20" s="25" t="s">
        <v>12</v>
      </c>
      <c r="AA20" s="25">
        <v>100</v>
      </c>
    </row>
    <row r="21" spans="2:27" x14ac:dyDescent="0.15">
      <c r="B21" s="63" t="s">
        <v>11</v>
      </c>
      <c r="C21" s="63">
        <f>'Développement applicatif'!G19+'Développement applicatif'!G16</f>
        <v>40</v>
      </c>
      <c r="F21" s="25" t="s">
        <v>12</v>
      </c>
      <c r="G21" s="25">
        <v>100</v>
      </c>
      <c r="J21" s="25" t="s">
        <v>12</v>
      </c>
      <c r="K21" s="25">
        <v>100</v>
      </c>
      <c r="N21" s="25" t="s">
        <v>12</v>
      </c>
      <c r="O21" s="25">
        <v>100</v>
      </c>
      <c r="R21" s="25" t="s">
        <v>12</v>
      </c>
      <c r="S21" s="25">
        <v>100</v>
      </c>
      <c r="V21" s="25" t="s">
        <v>12</v>
      </c>
      <c r="W21" s="25">
        <v>100</v>
      </c>
      <c r="Z21" s="25"/>
      <c r="AA21" s="25"/>
    </row>
    <row r="22" spans="2:27" x14ac:dyDescent="0.15">
      <c r="B22" s="63" t="s">
        <v>12</v>
      </c>
      <c r="C22" s="63">
        <v>100</v>
      </c>
      <c r="F22" s="25"/>
      <c r="G22" s="25"/>
      <c r="J22" s="25"/>
      <c r="K22" s="25"/>
      <c r="N22" s="25"/>
      <c r="O22" s="25"/>
      <c r="R22" s="25"/>
      <c r="S22" s="25"/>
      <c r="V22" s="25"/>
      <c r="W22" s="25"/>
      <c r="Z22" s="77" t="s">
        <v>13</v>
      </c>
      <c r="AA22" s="77"/>
    </row>
    <row r="23" spans="2:27" x14ac:dyDescent="0.15">
      <c r="B23" s="63"/>
      <c r="C23" s="63"/>
      <c r="F23" s="77" t="s">
        <v>13</v>
      </c>
      <c r="G23" s="77"/>
      <c r="J23" s="77" t="s">
        <v>13</v>
      </c>
      <c r="K23" s="77"/>
      <c r="N23" s="77" t="s">
        <v>13</v>
      </c>
      <c r="O23" s="77"/>
      <c r="R23" s="77" t="s">
        <v>13</v>
      </c>
      <c r="S23" s="77"/>
      <c r="V23" s="77" t="s">
        <v>13</v>
      </c>
      <c r="W23" s="77"/>
      <c r="Z23" s="54"/>
      <c r="AA23" s="54" t="s">
        <v>14</v>
      </c>
    </row>
    <row r="24" spans="2:27" x14ac:dyDescent="0.15">
      <c r="B24" s="78" t="s">
        <v>13</v>
      </c>
      <c r="C24" s="78"/>
      <c r="F24" s="54"/>
      <c r="G24" s="54" t="s">
        <v>14</v>
      </c>
      <c r="J24" s="54"/>
      <c r="K24" s="54" t="s">
        <v>14</v>
      </c>
      <c r="N24" s="54"/>
      <c r="O24" s="54" t="s">
        <v>14</v>
      </c>
      <c r="R24" s="54"/>
      <c r="S24" s="54" t="s">
        <v>14</v>
      </c>
      <c r="V24" s="54"/>
      <c r="W24" s="54" t="s">
        <v>14</v>
      </c>
      <c r="Z24" s="25" t="s">
        <v>15</v>
      </c>
      <c r="AA24" s="53">
        <f>AA10</f>
        <v>88.833333333333329</v>
      </c>
    </row>
    <row r="25" spans="2:27" x14ac:dyDescent="0.15">
      <c r="B25" s="64"/>
      <c r="C25" s="64" t="s">
        <v>14</v>
      </c>
      <c r="F25" s="25" t="s">
        <v>15</v>
      </c>
      <c r="G25" s="53">
        <f>G11</f>
        <v>78</v>
      </c>
      <c r="J25" s="25" t="s">
        <v>15</v>
      </c>
      <c r="K25" s="53">
        <f>K11</f>
        <v>80</v>
      </c>
      <c r="N25" s="25" t="s">
        <v>15</v>
      </c>
      <c r="O25" s="53">
        <f>O11</f>
        <v>100</v>
      </c>
      <c r="R25" s="25" t="s">
        <v>15</v>
      </c>
      <c r="S25" s="53">
        <f>S11</f>
        <v>95</v>
      </c>
      <c r="V25" s="25" t="s">
        <v>15</v>
      </c>
      <c r="W25" s="53">
        <f>W11</f>
        <v>100</v>
      </c>
      <c r="Z25" s="25" t="s">
        <v>16</v>
      </c>
      <c r="AA25" s="25">
        <v>1</v>
      </c>
    </row>
    <row r="26" spans="2:27" x14ac:dyDescent="0.15">
      <c r="B26" s="63" t="s">
        <v>15</v>
      </c>
      <c r="C26" s="65">
        <f>C11</f>
        <v>80</v>
      </c>
      <c r="F26" s="25" t="s">
        <v>16</v>
      </c>
      <c r="G26" s="25">
        <v>1</v>
      </c>
      <c r="J26" s="25" t="s">
        <v>16</v>
      </c>
      <c r="K26" s="25">
        <v>1</v>
      </c>
      <c r="N26" s="25" t="s">
        <v>16</v>
      </c>
      <c r="O26" s="25">
        <v>1</v>
      </c>
      <c r="R26" s="25" t="s">
        <v>16</v>
      </c>
      <c r="S26" s="25">
        <v>1</v>
      </c>
      <c r="V26" s="25" t="s">
        <v>16</v>
      </c>
      <c r="W26" s="25">
        <v>1</v>
      </c>
      <c r="Z26" s="25" t="s">
        <v>17</v>
      </c>
      <c r="AA26" s="53">
        <f>100-(AA24+AA25)</f>
        <v>10.166666666666671</v>
      </c>
    </row>
    <row r="27" spans="2:27" x14ac:dyDescent="0.15">
      <c r="B27" s="63" t="s">
        <v>16</v>
      </c>
      <c r="C27" s="63">
        <v>1</v>
      </c>
      <c r="F27" s="25" t="s">
        <v>17</v>
      </c>
      <c r="G27" s="53">
        <f>100-(G25+G26)</f>
        <v>21</v>
      </c>
      <c r="J27" s="25" t="s">
        <v>17</v>
      </c>
      <c r="K27" s="53">
        <f>100-(K25+K26)</f>
        <v>19</v>
      </c>
      <c r="N27" s="25" t="s">
        <v>17</v>
      </c>
      <c r="O27" s="53">
        <f>100-(O25+O26)</f>
        <v>-1</v>
      </c>
      <c r="R27" s="25" t="s">
        <v>17</v>
      </c>
      <c r="S27" s="53">
        <f>100-(S25+S26)</f>
        <v>4</v>
      </c>
      <c r="V27" s="25" t="s">
        <v>17</v>
      </c>
      <c r="W27" s="53">
        <f>100-(W25+W26)</f>
        <v>-1</v>
      </c>
      <c r="Z27" s="25" t="s">
        <v>18</v>
      </c>
      <c r="AA27" s="25">
        <v>100</v>
      </c>
    </row>
    <row r="28" spans="2:27" x14ac:dyDescent="0.15">
      <c r="B28" s="63" t="s">
        <v>17</v>
      </c>
      <c r="C28" s="65">
        <f>100-(C26+C27)</f>
        <v>19</v>
      </c>
      <c r="F28" s="25" t="s">
        <v>18</v>
      </c>
      <c r="G28" s="25">
        <v>100</v>
      </c>
      <c r="J28" s="25" t="s">
        <v>18</v>
      </c>
      <c r="K28" s="25">
        <v>100</v>
      </c>
      <c r="N28" s="25" t="s">
        <v>18</v>
      </c>
      <c r="O28" s="25">
        <v>100</v>
      </c>
      <c r="R28" s="25" t="s">
        <v>18</v>
      </c>
      <c r="S28" s="25">
        <v>100</v>
      </c>
      <c r="V28" s="25" t="s">
        <v>18</v>
      </c>
      <c r="W28" s="25">
        <v>100</v>
      </c>
      <c r="Z28" s="25"/>
      <c r="AA28" s="25"/>
    </row>
    <row r="29" spans="2:27" x14ac:dyDescent="0.15">
      <c r="B29" s="25" t="s">
        <v>18</v>
      </c>
      <c r="C29" s="25">
        <v>100</v>
      </c>
      <c r="F29" s="25"/>
      <c r="G29" s="25"/>
      <c r="J29" s="25"/>
      <c r="K29" s="25"/>
      <c r="N29" s="25"/>
      <c r="O29" s="25"/>
      <c r="R29" s="25"/>
      <c r="S29" s="25"/>
      <c r="V29" s="25"/>
      <c r="W29" s="25"/>
      <c r="Z29" s="77" t="s">
        <v>13</v>
      </c>
      <c r="AA29" s="77"/>
    </row>
    <row r="30" spans="2:27" x14ac:dyDescent="0.15">
      <c r="B30" s="25"/>
      <c r="C30" s="25"/>
      <c r="F30" s="77" t="s">
        <v>13</v>
      </c>
      <c r="G30" s="77"/>
      <c r="J30" s="77" t="s">
        <v>13</v>
      </c>
      <c r="K30" s="77"/>
      <c r="N30" s="77" t="s">
        <v>13</v>
      </c>
      <c r="O30" s="77"/>
      <c r="R30" s="77" t="s">
        <v>13</v>
      </c>
      <c r="S30" s="77"/>
      <c r="V30" s="77" t="s">
        <v>13</v>
      </c>
      <c r="W30" s="77"/>
      <c r="Z30" s="54"/>
      <c r="AA30" s="54" t="s">
        <v>19</v>
      </c>
    </row>
    <row r="31" spans="2:27" ht="28" x14ac:dyDescent="0.15">
      <c r="B31" s="77" t="s">
        <v>13</v>
      </c>
      <c r="C31" s="77"/>
      <c r="F31" s="54"/>
      <c r="G31" s="57" t="s">
        <v>19</v>
      </c>
      <c r="J31" s="54"/>
      <c r="K31" s="54" t="s">
        <v>19</v>
      </c>
      <c r="N31" s="54"/>
      <c r="O31" s="54" t="s">
        <v>19</v>
      </c>
      <c r="R31" s="54"/>
      <c r="S31" s="54" t="s">
        <v>19</v>
      </c>
      <c r="V31" s="54"/>
      <c r="W31" s="54" t="s">
        <v>19</v>
      </c>
      <c r="Z31" s="25" t="s">
        <v>15</v>
      </c>
      <c r="AA31" s="25"/>
    </row>
    <row r="32" spans="2:27" x14ac:dyDescent="0.15">
      <c r="B32" s="54"/>
      <c r="C32" s="54" t="s">
        <v>19</v>
      </c>
      <c r="F32" s="25" t="s">
        <v>15</v>
      </c>
      <c r="G32" s="25"/>
      <c r="J32" s="25" t="s">
        <v>15</v>
      </c>
      <c r="K32" s="25"/>
      <c r="N32" s="25" t="s">
        <v>15</v>
      </c>
      <c r="O32" s="25"/>
      <c r="R32" s="25" t="s">
        <v>15</v>
      </c>
      <c r="S32" s="25"/>
      <c r="V32" s="25" t="s">
        <v>15</v>
      </c>
      <c r="W32" s="25"/>
      <c r="Z32" s="25" t="s">
        <v>16</v>
      </c>
      <c r="AA32" s="53">
        <f>AA10</f>
        <v>88.833333333333329</v>
      </c>
    </row>
    <row r="33" spans="2:27" x14ac:dyDescent="0.15">
      <c r="B33" s="25" t="s">
        <v>15</v>
      </c>
      <c r="C33" s="25"/>
      <c r="F33" s="25" t="s">
        <v>16</v>
      </c>
      <c r="G33" s="53">
        <f>G11</f>
        <v>78</v>
      </c>
      <c r="J33" s="25" t="s">
        <v>16</v>
      </c>
      <c r="K33" s="53">
        <f>K11</f>
        <v>80</v>
      </c>
      <c r="N33" s="25" t="s">
        <v>16</v>
      </c>
      <c r="O33" s="53">
        <f>O11</f>
        <v>100</v>
      </c>
      <c r="R33" s="25" t="s">
        <v>16</v>
      </c>
      <c r="S33" s="53">
        <f>S11</f>
        <v>95</v>
      </c>
      <c r="V33" s="25" t="s">
        <v>16</v>
      </c>
      <c r="W33" s="53">
        <f>W11</f>
        <v>100</v>
      </c>
      <c r="Z33" s="25" t="s">
        <v>17</v>
      </c>
      <c r="AA33" s="25"/>
    </row>
    <row r="34" spans="2:27" x14ac:dyDescent="0.15">
      <c r="B34" s="25" t="s">
        <v>16</v>
      </c>
      <c r="C34" s="53">
        <f>C11</f>
        <v>80</v>
      </c>
      <c r="F34" s="25" t="s">
        <v>17</v>
      </c>
      <c r="G34" s="25"/>
      <c r="J34" s="25" t="s">
        <v>17</v>
      </c>
      <c r="K34" s="25"/>
      <c r="N34" s="25" t="s">
        <v>17</v>
      </c>
      <c r="O34" s="25"/>
      <c r="R34" s="25" t="s">
        <v>17</v>
      </c>
      <c r="S34" s="25"/>
      <c r="V34" s="25" t="s">
        <v>17</v>
      </c>
      <c r="W34" s="25"/>
      <c r="Z34" s="25" t="s">
        <v>18</v>
      </c>
      <c r="AA34" s="25"/>
    </row>
    <row r="35" spans="2:27" x14ac:dyDescent="0.15">
      <c r="B35" s="25" t="s">
        <v>17</v>
      </c>
      <c r="C35" s="25"/>
      <c r="F35" s="25" t="s">
        <v>18</v>
      </c>
      <c r="G35" s="25"/>
      <c r="J35" s="25" t="s">
        <v>18</v>
      </c>
      <c r="K35" s="25"/>
      <c r="N35" s="25" t="s">
        <v>18</v>
      </c>
      <c r="O35" s="25"/>
      <c r="R35" s="25" t="s">
        <v>18</v>
      </c>
      <c r="S35" s="25"/>
      <c r="V35" s="25" t="s">
        <v>18</v>
      </c>
      <c r="W35" s="25"/>
    </row>
    <row r="36" spans="2:27" x14ac:dyDescent="0.15">
      <c r="B36" s="25" t="s">
        <v>18</v>
      </c>
      <c r="C36" s="25"/>
      <c r="F36" s="25"/>
      <c r="G36" s="25"/>
    </row>
    <row r="37" spans="2:27" x14ac:dyDescent="0.15">
      <c r="F37" s="25"/>
      <c r="G37" s="25"/>
    </row>
    <row r="38" spans="2:27" x14ac:dyDescent="0.15">
      <c r="F38" s="25"/>
      <c r="G38" s="25"/>
    </row>
    <row r="39" spans="2:27" x14ac:dyDescent="0.15">
      <c r="F39" s="25"/>
      <c r="G39" s="25"/>
    </row>
    <row r="40" spans="2:27" x14ac:dyDescent="0.15">
      <c r="F40" s="25"/>
      <c r="G40" s="25"/>
    </row>
    <row r="41" spans="2:27" x14ac:dyDescent="0.15">
      <c r="F41" s="25"/>
      <c r="G41" s="25"/>
    </row>
    <row r="42" spans="2:27" x14ac:dyDescent="0.15">
      <c r="F42" s="25"/>
      <c r="G42" s="25"/>
    </row>
    <row r="43" spans="2:27" x14ac:dyDescent="0.15">
      <c r="F43" s="25"/>
      <c r="G43" s="25"/>
    </row>
    <row r="44" spans="2:27" x14ac:dyDescent="0.15">
      <c r="G44" s="25"/>
    </row>
    <row r="45" spans="2:27" x14ac:dyDescent="0.15">
      <c r="G45" s="25"/>
    </row>
    <row r="46" spans="2:27" x14ac:dyDescent="0.15">
      <c r="G46" s="58"/>
    </row>
    <row r="47" spans="2:27" x14ac:dyDescent="0.15">
      <c r="G47" s="60"/>
    </row>
    <row r="48" spans="2:27" x14ac:dyDescent="0.15">
      <c r="G48" s="58"/>
    </row>
    <row r="49" spans="6:7" x14ac:dyDescent="0.15">
      <c r="G49" s="60"/>
    </row>
    <row r="50" spans="6:7" x14ac:dyDescent="0.15">
      <c r="G50" s="25"/>
    </row>
    <row r="51" spans="6:7" x14ac:dyDescent="0.15">
      <c r="G51" s="25"/>
    </row>
    <row r="52" spans="6:7" x14ac:dyDescent="0.15">
      <c r="G52" s="25"/>
    </row>
    <row r="53" spans="6:7" x14ac:dyDescent="0.15">
      <c r="G53" s="25"/>
    </row>
    <row r="54" spans="6:7" x14ac:dyDescent="0.15">
      <c r="G54" s="25"/>
    </row>
    <row r="55" spans="6:7" x14ac:dyDescent="0.15">
      <c r="G55" s="25"/>
    </row>
    <row r="56" spans="6:7" x14ac:dyDescent="0.15">
      <c r="G56" s="25"/>
    </row>
    <row r="57" spans="6:7" x14ac:dyDescent="0.15">
      <c r="F57" s="25"/>
      <c r="G57" s="25"/>
    </row>
  </sheetData>
  <sheetProtection sheet="1" objects="1" scenarios="1"/>
  <mergeCells count="21">
    <mergeCell ref="B31:C31"/>
    <mergeCell ref="B17:C17"/>
    <mergeCell ref="B24:C24"/>
    <mergeCell ref="F30:G30"/>
    <mergeCell ref="F16:G16"/>
    <mergeCell ref="F23:G23"/>
    <mergeCell ref="J30:K30"/>
    <mergeCell ref="J16:K16"/>
    <mergeCell ref="J23:K23"/>
    <mergeCell ref="N30:O30"/>
    <mergeCell ref="N16:O16"/>
    <mergeCell ref="N23:O23"/>
    <mergeCell ref="Z29:AA29"/>
    <mergeCell ref="Z15:AA15"/>
    <mergeCell ref="Z22:AA22"/>
    <mergeCell ref="R30:S30"/>
    <mergeCell ref="R16:S16"/>
    <mergeCell ref="R23:S23"/>
    <mergeCell ref="V30:W30"/>
    <mergeCell ref="V16:W16"/>
    <mergeCell ref="V23:W2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4A63E-BDC6-6A45-B024-8E04205F724A}">
  <dimension ref="A1:N42"/>
  <sheetViews>
    <sheetView showGridLines="0" zoomScaleNormal="100" workbookViewId="0">
      <selection activeCell="A26" sqref="A26"/>
    </sheetView>
  </sheetViews>
  <sheetFormatPr baseColWidth="10" defaultColWidth="9.33203125" defaultRowHeight="13" x14ac:dyDescent="0.15"/>
  <cols>
    <col min="1" max="1" width="102.33203125" style="1" customWidth="1"/>
    <col min="2" max="2" width="11.83203125" style="1" customWidth="1"/>
    <col min="3" max="3" width="3.83203125" style="1" customWidth="1"/>
    <col min="4" max="4" width="21.5" style="1" customWidth="1"/>
    <col min="5" max="5" width="25.1640625" style="1" bestFit="1" customWidth="1"/>
    <col min="6" max="6" width="9.33203125" style="1"/>
    <col min="7" max="7" width="12.5" style="7" customWidth="1"/>
    <col min="8" max="8" width="35.5" style="24" customWidth="1"/>
    <col min="11" max="11" width="9.33203125" style="7" customWidth="1"/>
    <col min="12" max="14" width="9.33203125" style="7"/>
    <col min="15" max="16384" width="9.33203125" style="1"/>
  </cols>
  <sheetData>
    <row r="1" spans="1:12" x14ac:dyDescent="0.15">
      <c r="A1" s="72" t="s">
        <v>93</v>
      </c>
      <c r="B1" s="73"/>
      <c r="C1" s="73"/>
      <c r="D1" s="73"/>
      <c r="E1" s="74"/>
    </row>
    <row r="2" spans="1:12" x14ac:dyDescent="0.15">
      <c r="A2"/>
      <c r="B2"/>
      <c r="C2"/>
      <c r="D2"/>
    </row>
    <row r="3" spans="1:12" ht="42.75" customHeight="1" x14ac:dyDescent="0.15">
      <c r="A3" s="71" t="s">
        <v>94</v>
      </c>
      <c r="B3" s="6"/>
      <c r="C3" s="6"/>
      <c r="K3" s="9"/>
    </row>
    <row r="4" spans="1:12" ht="13.25" customHeight="1" x14ac:dyDescent="0.15">
      <c r="A4" s="71"/>
      <c r="B4" s="6"/>
      <c r="C4" s="6"/>
      <c r="K4"/>
      <c r="L4"/>
    </row>
    <row r="5" spans="1:12" ht="13.25" customHeight="1" x14ac:dyDescent="0.15">
      <c r="A5" s="71"/>
      <c r="B5" s="6"/>
      <c r="C5" s="6"/>
      <c r="K5"/>
      <c r="L5"/>
    </row>
    <row r="6" spans="1:12" ht="13.25" customHeight="1" x14ac:dyDescent="0.15">
      <c r="A6" s="6"/>
      <c r="B6" s="6"/>
      <c r="C6" s="6"/>
      <c r="K6"/>
      <c r="L6"/>
    </row>
    <row r="7" spans="1:12" ht="13.25" customHeight="1" x14ac:dyDescent="0.15">
      <c r="A7" s="6" t="s">
        <v>20</v>
      </c>
      <c r="B7" s="6"/>
      <c r="C7" s="6"/>
      <c r="K7" s="9"/>
    </row>
    <row r="8" spans="1:12" ht="13.25" customHeight="1" x14ac:dyDescent="0.15">
      <c r="A8" s="6"/>
      <c r="B8" s="6"/>
      <c r="C8" s="6"/>
      <c r="K8" s="9"/>
    </row>
    <row r="9" spans="1:12" ht="13.25" customHeight="1" x14ac:dyDescent="0.15">
      <c r="B9" s="6"/>
      <c r="C9" s="6"/>
      <c r="K9" s="9"/>
    </row>
    <row r="10" spans="1:12" ht="13.25" customHeight="1" x14ac:dyDescent="0.15">
      <c r="A10" s="6"/>
      <c r="B10" s="6"/>
      <c r="C10" s="6"/>
      <c r="E10" s="75" t="s">
        <v>35</v>
      </c>
      <c r="K10" s="9"/>
    </row>
    <row r="11" spans="1:12" ht="14" x14ac:dyDescent="0.15">
      <c r="A11" s="6"/>
      <c r="B11" s="6"/>
      <c r="C11" s="6"/>
      <c r="E11" s="75"/>
    </row>
    <row r="13" spans="1:12" ht="14" x14ac:dyDescent="0.15">
      <c r="A13" s="16" t="s">
        <v>93</v>
      </c>
      <c r="B13" s="16" t="s">
        <v>21</v>
      </c>
      <c r="C13" s="3"/>
      <c r="G13" s="14" t="s">
        <v>23</v>
      </c>
      <c r="H13" s="26"/>
    </row>
    <row r="14" spans="1:12" ht="14" x14ac:dyDescent="0.15">
      <c r="A14" s="15" t="s">
        <v>67</v>
      </c>
      <c r="B14" s="18" t="s">
        <v>2</v>
      </c>
      <c r="C14" s="3"/>
      <c r="G14" s="10">
        <v>17</v>
      </c>
      <c r="H14" s="26"/>
    </row>
    <row r="15" spans="1:12" ht="14" x14ac:dyDescent="0.15">
      <c r="A15" s="15" t="s">
        <v>66</v>
      </c>
      <c r="B15" s="18" t="s">
        <v>2</v>
      </c>
      <c r="C15" s="3"/>
      <c r="G15" s="10">
        <v>17</v>
      </c>
      <c r="H15" s="26"/>
    </row>
    <row r="16" spans="1:12" ht="14" x14ac:dyDescent="0.15">
      <c r="A16" s="15" t="s">
        <v>69</v>
      </c>
      <c r="B16" s="18" t="s">
        <v>2</v>
      </c>
      <c r="C16" s="3"/>
      <c r="G16" s="10">
        <v>17</v>
      </c>
      <c r="H16" s="26"/>
    </row>
    <row r="17" spans="1:8" ht="14" x14ac:dyDescent="0.15">
      <c r="A17" s="15" t="s">
        <v>70</v>
      </c>
      <c r="B17" s="18" t="s">
        <v>2</v>
      </c>
      <c r="C17" s="3"/>
      <c r="G17" s="10">
        <v>15</v>
      </c>
      <c r="H17" s="26"/>
    </row>
    <row r="18" spans="1:8" ht="14" collapsed="1" x14ac:dyDescent="0.15">
      <c r="A18" s="15" t="s">
        <v>71</v>
      </c>
      <c r="B18" s="18" t="s">
        <v>2</v>
      </c>
      <c r="C18" s="3"/>
      <c r="G18" s="10">
        <v>17</v>
      </c>
      <c r="H18" s="26"/>
    </row>
    <row r="19" spans="1:8" ht="14" x14ac:dyDescent="0.15">
      <c r="A19" s="15" t="s">
        <v>72</v>
      </c>
      <c r="B19" s="18" t="s">
        <v>2</v>
      </c>
      <c r="C19" s="3"/>
      <c r="G19" s="10">
        <v>17</v>
      </c>
      <c r="H19" s="26"/>
    </row>
    <row r="20" spans="1:8" x14ac:dyDescent="0.15">
      <c r="G20" s="11">
        <f>SUM(G14:G19)</f>
        <v>100</v>
      </c>
      <c r="H20" s="26"/>
    </row>
    <row r="21" spans="1:8" ht="25.25" customHeight="1" x14ac:dyDescent="0.15">
      <c r="H21" s="26"/>
    </row>
    <row r="22" spans="1:8" x14ac:dyDescent="0.15">
      <c r="H22" s="26"/>
    </row>
    <row r="23" spans="1:8" ht="17" customHeight="1" x14ac:dyDescent="0.15">
      <c r="H23" s="56"/>
    </row>
    <row r="24" spans="1:8" x14ac:dyDescent="0.15">
      <c r="H24" s="26"/>
    </row>
    <row r="25" spans="1:8" x14ac:dyDescent="0.15">
      <c r="H25" s="26"/>
    </row>
    <row r="26" spans="1:8" x14ac:dyDescent="0.15">
      <c r="H26" s="26"/>
    </row>
    <row r="27" spans="1:8" x14ac:dyDescent="0.15">
      <c r="H27" s="26"/>
    </row>
    <row r="28" spans="1:8" x14ac:dyDescent="0.15">
      <c r="H28" s="26"/>
    </row>
    <row r="29" spans="1:8" x14ac:dyDescent="0.15">
      <c r="H29" s="26"/>
    </row>
    <row r="30" spans="1:8" x14ac:dyDescent="0.15">
      <c r="H30" s="26"/>
    </row>
    <row r="31" spans="1:8" x14ac:dyDescent="0.15">
      <c r="H31" s="26"/>
    </row>
    <row r="32" spans="1:8" x14ac:dyDescent="0.15">
      <c r="H32" s="26"/>
    </row>
    <row r="33" spans="8:8" x14ac:dyDescent="0.15">
      <c r="H33" s="26"/>
    </row>
    <row r="34" spans="8:8" x14ac:dyDescent="0.15">
      <c r="H34" s="26"/>
    </row>
    <row r="35" spans="8:8" x14ac:dyDescent="0.15">
      <c r="H35" s="26"/>
    </row>
    <row r="36" spans="8:8" x14ac:dyDescent="0.15">
      <c r="H36" s="26"/>
    </row>
    <row r="37" spans="8:8" x14ac:dyDescent="0.15">
      <c r="H37" s="26"/>
    </row>
    <row r="38" spans="8:8" x14ac:dyDescent="0.15">
      <c r="H38" s="26"/>
    </row>
    <row r="39" spans="8:8" x14ac:dyDescent="0.15">
      <c r="H39" s="26"/>
    </row>
    <row r="40" spans="8:8" x14ac:dyDescent="0.15">
      <c r="H40" s="26"/>
    </row>
    <row r="41" spans="8:8" x14ac:dyDescent="0.15">
      <c r="H41" s="26"/>
    </row>
    <row r="42" spans="8:8" x14ac:dyDescent="0.15">
      <c r="H42" s="26"/>
    </row>
  </sheetData>
  <mergeCells count="3">
    <mergeCell ref="A1:E1"/>
    <mergeCell ref="A3:A5"/>
    <mergeCell ref="E10:E11"/>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5D2819E-DE1B-6B43-A2B1-E92597FD81EE}">
          <x14:formula1>
            <xm:f>Formule!$Z$3:$Z$5</xm:f>
          </x14:formula1>
          <xm:sqref>C13 B14:C19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DAEMSEngagementItemInfo xmlns="http://schemas.microsoft.com/DAEMSEngagementItemInfoXML">
  <EngagementID>5000134350</EngagementID>
  <LogicalEMSServerID>-2532367711669810808</LogicalEMSServerID>
  <WorkingPaperID>3548629340300000101</WorkingPaperID>
</DAEMSEngagementItemInfo>
</file>

<file path=customXml/itemProps1.xml><?xml version="1.0" encoding="utf-8"?>
<ds:datastoreItem xmlns:ds="http://schemas.openxmlformats.org/officeDocument/2006/customXml" ds:itemID="{BDAF1936-0D86-44FD-83A8-C1DBB962971F}">
  <ds:schemaRefs>
    <ds:schemaRef ds:uri="http://schemas.microsoft.com/DAEMSEngagementItemInfoXML"/>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9</vt:i4>
      </vt:variant>
    </vt:vector>
  </HeadingPairs>
  <TitlesOfParts>
    <vt:vector size="9" baseType="lpstr">
      <vt:lpstr>Instructions</vt:lpstr>
      <vt:lpstr>Contrôle des accès</vt:lpstr>
      <vt:lpstr>Développement applicatif</vt:lpstr>
      <vt:lpstr>Maintenance</vt:lpstr>
      <vt:lpstr>Sécurité physique</vt:lpstr>
      <vt:lpstr>Sauvegarde et restauration</vt:lpstr>
      <vt:lpstr>Contrôle de l'exploitation</vt:lpstr>
      <vt:lpstr>Formule</vt:lpstr>
      <vt:lpstr>Synthèse</vt:lpstr>
    </vt:vector>
  </TitlesOfParts>
  <Company>Deloitte &amp; Touche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12210SEB</dc:title>
  <dc:creator>Ramirez, Nicolas (FR - Paris)</dc:creator>
  <cp:lastModifiedBy>Sena SESSOU</cp:lastModifiedBy>
  <cp:lastPrinted>2009-02-02T19:09:20Z</cp:lastPrinted>
  <dcterms:created xsi:type="dcterms:W3CDTF">2007-12-06T21:26:46Z</dcterms:created>
  <dcterms:modified xsi:type="dcterms:W3CDTF">2024-08-24T06:05:40Z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2021-09-15T18:34:02Z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d52f68a0-f094-4266-b59c-9da154d4f3db</vt:lpwstr>
  </property>
  <property fmtid="{D5CDD505-2E9C-101B-9397-08002B2CF9AE}" pid="8" name="MSIP_Label_ea60d57e-af5b-4752-ac57-3e4f28ca11dc_ContentBits">
    <vt:lpwstr>0</vt:lpwstr>
  </property>
</Properties>
</file>